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ravec-stavby\Mravec-stavby\__00_RECOBUILD\Akce_2023\2023_039_PD Školy Opava\______VV_2025\"/>
    </mc:Choice>
  </mc:AlternateContent>
  <xr:revisionPtr revIDLastSave="0" documentId="13_ncr:1_{99146896-4B8E-49F8-8898-2310DA9EFB12}" xr6:coauthVersionLast="47" xr6:coauthVersionMax="47" xr10:uidLastSave="{00000000-0000-0000-0000-000000000000}"/>
  <bookViews>
    <workbookView xWindow="59040" yWindow="0" windowWidth="18900" windowHeight="15135" activeTab="3" xr2:uid="{382A6F52-F8FE-41EB-95E6-C7BD64D8B93A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Pol'!$A$1:$G$141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1" i="12" l="1"/>
  <c r="F39" i="1" s="1"/>
  <c r="G9" i="12"/>
  <c r="G10" i="12"/>
  <c r="G11" i="12"/>
  <c r="G12" i="12"/>
  <c r="G14" i="12"/>
  <c r="G16" i="12"/>
  <c r="G17" i="12"/>
  <c r="G18" i="12"/>
  <c r="G19" i="12"/>
  <c r="G20" i="12"/>
  <c r="G21" i="12"/>
  <c r="G22" i="12"/>
  <c r="G23" i="12"/>
  <c r="G24" i="12"/>
  <c r="G26" i="12"/>
  <c r="G27" i="12"/>
  <c r="G29" i="12"/>
  <c r="G28" i="12" s="1"/>
  <c r="I51" i="1" s="1"/>
  <c r="G31" i="12"/>
  <c r="G32" i="12"/>
  <c r="G34" i="12"/>
  <c r="G33" i="12" s="1"/>
  <c r="I53" i="1" s="1"/>
  <c r="G36" i="12"/>
  <c r="G37" i="12"/>
  <c r="G38" i="12"/>
  <c r="G39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4" i="12"/>
  <c r="G53" i="12" s="1"/>
  <c r="I56" i="1" s="1"/>
  <c r="G56" i="12"/>
  <c r="G57" i="12"/>
  <c r="G58" i="12"/>
  <c r="G59" i="12"/>
  <c r="G60" i="12"/>
  <c r="G61" i="12"/>
  <c r="G63" i="12"/>
  <c r="G64" i="12"/>
  <c r="G65" i="12"/>
  <c r="G66" i="12"/>
  <c r="G67" i="12"/>
  <c r="G68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I60" i="1" s="1"/>
  <c r="G87" i="12"/>
  <c r="G88" i="12"/>
  <c r="G89" i="12"/>
  <c r="G90" i="12"/>
  <c r="G92" i="12"/>
  <c r="G93" i="12"/>
  <c r="G94" i="12"/>
  <c r="G95" i="12"/>
  <c r="G96" i="12"/>
  <c r="G97" i="12"/>
  <c r="G99" i="12"/>
  <c r="G100" i="12"/>
  <c r="G101" i="12"/>
  <c r="G102" i="12"/>
  <c r="G103" i="12"/>
  <c r="G104" i="12"/>
  <c r="G106" i="12"/>
  <c r="G107" i="12"/>
  <c r="G109" i="12"/>
  <c r="G110" i="12"/>
  <c r="G111" i="12"/>
  <c r="G112" i="12"/>
  <c r="G113" i="12"/>
  <c r="G114" i="12"/>
  <c r="G116" i="12"/>
  <c r="G117" i="12"/>
  <c r="G118" i="12"/>
  <c r="G119" i="12"/>
  <c r="G120" i="12"/>
  <c r="G122" i="12"/>
  <c r="G123" i="12"/>
  <c r="G124" i="12"/>
  <c r="G125" i="12"/>
  <c r="G126" i="12"/>
  <c r="G127" i="12"/>
  <c r="G129" i="12"/>
  <c r="I20" i="1"/>
  <c r="G27" i="1"/>
  <c r="J23" i="1"/>
  <c r="E24" i="1"/>
  <c r="J24" i="1"/>
  <c r="J25" i="1"/>
  <c r="E26" i="1"/>
  <c r="J26" i="1"/>
  <c r="J27" i="1"/>
  <c r="J28" i="1"/>
  <c r="F38" i="1"/>
  <c r="G38" i="1"/>
  <c r="G15" i="12" l="1"/>
  <c r="I49" i="1" s="1"/>
  <c r="G25" i="12"/>
  <c r="I50" i="1" s="1"/>
  <c r="G8" i="12"/>
  <c r="I47" i="1" s="1"/>
  <c r="G13" i="12"/>
  <c r="I48" i="1" s="1"/>
  <c r="G30" i="12"/>
  <c r="I52" i="1" s="1"/>
  <c r="P131" i="12"/>
  <c r="G39" i="1" s="1"/>
  <c r="G62" i="12"/>
  <c r="I58" i="1" s="1"/>
  <c r="G91" i="12"/>
  <c r="I61" i="1" s="1"/>
  <c r="G105" i="12"/>
  <c r="I63" i="1" s="1"/>
  <c r="G108" i="12"/>
  <c r="I64" i="1" s="1"/>
  <c r="G115" i="12"/>
  <c r="I65" i="1" s="1"/>
  <c r="I18" i="1" s="1"/>
  <c r="G121" i="12"/>
  <c r="I66" i="1" s="1"/>
  <c r="I19" i="1" s="1"/>
  <c r="F40" i="1"/>
  <c r="G128" i="12"/>
  <c r="G35" i="12"/>
  <c r="I54" i="1" s="1"/>
  <c r="G40" i="12"/>
  <c r="I55" i="1" s="1"/>
  <c r="G55" i="12"/>
  <c r="I57" i="1" s="1"/>
  <c r="G98" i="12"/>
  <c r="I62" i="1" s="1"/>
  <c r="G69" i="12"/>
  <c r="I59" i="1" s="1"/>
  <c r="I17" i="1" l="1"/>
  <c r="G40" i="1"/>
  <c r="G28" i="1" s="1"/>
  <c r="H39" i="1"/>
  <c r="G131" i="12"/>
  <c r="G25" i="1" s="1"/>
  <c r="I67" i="1"/>
  <c r="I39" i="1" l="1"/>
  <c r="I40" i="1" s="1"/>
  <c r="J39" i="1" s="1"/>
  <c r="J40" i="1" s="1"/>
  <c r="H40" i="1"/>
  <c r="G26" i="1"/>
  <c r="G29" i="1" s="1"/>
  <c r="I68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4B7583C-0669-4559-9910-1FFDED79D0E7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CE2CA37-A7B8-4099-AAFA-6EC20777710D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F4EAD6A-8713-418D-B078-D31768133E2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51CB8B89-51EF-4F2B-AACB-E48583CAC15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E2AE44C-537F-492B-B867-992D84A559E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BF29E34-5580-4DA6-8D30-9FC884547DC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<sst xmlns="http://schemas.openxmlformats.org/spreadsheetml/2006/main" count="659" uniqueCount="330">
  <si>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</si>
  <si>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</si>
  <si>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</si>
  <si>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</si>
  <si>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</si>
  <si>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</si>
  <si>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</si>
  <si>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</si>
  <si>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</si>
  <si>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</si>
  <si>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</si>
  <si>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</si>
  <si>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</si>
  <si>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</si>
  <si>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</si>
  <si>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</si>
  <si>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</si>
  <si>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</si>
  <si>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</si>
  <si>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</si>
  <si>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</si>
  <si>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</si>
  <si>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</si>
  <si>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</si>
  <si>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</si>
  <si>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</si>
  <si>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</si>
  <si>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</si>
  <si>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</si>
  <si>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</si>
  <si>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</si>
  <si>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</si>
  <si>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</si>
  <si>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</si>
  <si>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</si>
  <si>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</si>
  <si>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</si>
  <si>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</si>
  <si>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</si>
  <si>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</si>
  <si>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</si>
  <si>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Vávrovice, Chmelová 86, Opava</t>
  </si>
  <si>
    <t>Rozpočet:</t>
  </si>
  <si>
    <t>Misto</t>
  </si>
  <si>
    <t>01.8 - Stavební úpravy sociálního zázemí pro vytvoření bezbariérového WC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</si>
  <si>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</si>
  <si>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</si>
  <si>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</si>
  <si>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</si>
  <si>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</si>
  <si>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</si>
  <si>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</si>
  <si>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</si>
  <si>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</si>
  <si>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</si>
  <si>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</si>
  <si>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</si>
  <si>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</si>
  <si>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</si>
  <si>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</si>
  <si>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</si>
  <si>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</si>
  <si>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</si>
  <si>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</si>
  <si>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</si>
  <si>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</si>
  <si>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</si>
  <si>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</si>
  <si>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</si>
  <si>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</si>
  <si>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</si>
  <si>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</si>
  <si>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</si>
  <si>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</si>
  <si>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</si>
  <si>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</si>
  <si>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</si>
  <si>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</si>
  <si>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</si>
  <si>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</si>
  <si>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</si>
  <si>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</si>
  <si>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</si>
  <si>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</si>
  <si>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</si>
  <si>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</si>
  <si>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</si>
  <si>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</si>
  <si>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</si>
  <si>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</si>
  <si>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</si>
  <si>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</si>
  <si>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</si>
  <si>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</si>
  <si>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</si>
  <si>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</si>
  <si>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</si>
  <si>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</si>
  <si>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</si>
  <si>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</si>
  <si>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</si>
  <si>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</si>
  <si>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</si>
  <si>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</si>
  <si>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</si>
  <si>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</si>
  <si>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</si>
  <si>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</si>
  <si>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</si>
  <si>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</si>
  <si>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</si>
  <si>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</si>
  <si>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319201315R00</t>
  </si>
  <si>
    <t>Vyrovnání stěn pod obklad maltou ze suché maltové, směsi tl. 10 mm</t>
  </si>
  <si>
    <t>m2</t>
  </si>
  <si>
    <t>POL1_0</t>
  </si>
  <si>
    <t>342270042RA0</t>
  </si>
  <si>
    <t>Příčka z desek porobeton. hladkých, tloušťka 10 cm</t>
  </si>
  <si>
    <t>317121101R00</t>
  </si>
  <si>
    <t>Osazení překladu světlost otvoru do 105 cm</t>
  </si>
  <si>
    <t>kus</t>
  </si>
  <si>
    <t>317120033RAB</t>
  </si>
  <si>
    <t>413200011RAC</t>
  </si>
  <si>
    <t>Dodatečné osazení válcovaných nosníků, vysekání kapes, IPE 30, zazdívka zhlaví</t>
  </si>
  <si>
    <t>m</t>
  </si>
  <si>
    <t>610991111R00</t>
  </si>
  <si>
    <t>Zakrývání výplní vnitřních otvorů</t>
  </si>
  <si>
    <t>612100030RAA</t>
  </si>
  <si>
    <t>Omítka stěn vnitřní vápenocementová štuková, otlučení a zřizení ze 100 %</t>
  </si>
  <si>
    <t>612100032RAA</t>
  </si>
  <si>
    <t>Oprava omítek stěn vnitřních vápenocem, oprava ze 30 %</t>
  </si>
  <si>
    <t>611421311R00</t>
  </si>
  <si>
    <t>Oprava váp.omítek stropů do 30% plochy - hrubých</t>
  </si>
  <si>
    <t>612403380R00</t>
  </si>
  <si>
    <t>Hrubá výplň rýh ve stěnách do 3x3 cm maltou ze SMS</t>
  </si>
  <si>
    <t>602016195R00</t>
  </si>
  <si>
    <t xml:space="preserve">Penetrace hloubková stěn 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</si>
  <si>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</si>
  <si>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</si>
  <si>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</si>
  <si>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</si>
  <si>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</si>
  <si>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tl. 20 mm</t>
  </si>
  <si>
    <t>632411904R00</t>
  </si>
  <si>
    <t>Penetrace savých podkladů 0,25 l/m2</t>
  </si>
  <si>
    <t>632418115RT4</t>
  </si>
  <si>
    <t>Potěr samonivelační, ruční zpracování, do tl. 15 mm, vč. penetrace</t>
  </si>
  <si>
    <t>642944121RT5</t>
  </si>
  <si>
    <t>Osazení ocelových zárubní dodatečně do 2,5 m2, včetně dodávky zárubně 900 x 1970 x 100 mm</t>
  </si>
  <si>
    <t>946941501R00</t>
  </si>
  <si>
    <t>Návoz a odvoz pojízného/pomocného lešení/žebříku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</si>
  <si>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</si>
  <si>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</si>
  <si>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</si>
  <si>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</si>
  <si>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</si>
  <si>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965048515R00</t>
  </si>
  <si>
    <t>Broušení betonových povrchů do tl. 5 mm</t>
  </si>
  <si>
    <t>962100013RA0</t>
  </si>
  <si>
    <t>Bourání nadzákladového zdiva z cihel plných</t>
  </si>
  <si>
    <t>m3</t>
  </si>
  <si>
    <t>968072455R00</t>
  </si>
  <si>
    <t>Vybourání kovových dveřních zárubní pl. do 2 m2</t>
  </si>
  <si>
    <t>968061125R00</t>
  </si>
  <si>
    <t>Vyvěšení zavěšení dřevěných a plastových dveřních, křídel pl. do 2 m2</t>
  </si>
  <si>
    <t>978059511R00</t>
  </si>
  <si>
    <t>Odsekání vnitřních obkladů stěn</t>
  </si>
  <si>
    <t>974049121R00</t>
  </si>
  <si>
    <t>Vysekání rýh v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</si>
  <si>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</si>
  <si>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</si>
  <si>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</si>
  <si>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</si>
  <si>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</si>
  <si>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</si>
  <si>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</si>
  <si>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</si>
  <si>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</si>
  <si>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</si>
  <si>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</si>
  <si>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</si>
  <si>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</si>
  <si>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</si>
  <si>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</si>
  <si>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</si>
  <si>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</si>
  <si>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</si>
  <si>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</si>
  <si>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</si>
  <si>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</si>
  <si>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</si>
  <si>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</si>
  <si>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</si>
  <si>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</si>
  <si>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</si>
  <si>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</si>
  <si>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</si>
  <si>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721176105R00</t>
  </si>
  <si>
    <t>Potrubí HT připojovací, D 110 x 2,7 mm</t>
  </si>
  <si>
    <t>721194105R00</t>
  </si>
  <si>
    <t>Vyvedení odpadních výpustek, D 50 x 1,8 mm</t>
  </si>
  <si>
    <t>721194109R00</t>
  </si>
  <si>
    <t>Vyvedení odpadních výpustek, D 110 x 2,3 mm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</si>
  <si>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</si>
  <si>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</si>
  <si>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</si>
  <si>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</si>
  <si>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</si>
  <si>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</si>
  <si>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</si>
  <si>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</si>
  <si>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</si>
  <si>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</si>
  <si>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</si>
  <si>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</si>
  <si>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998722102R00</t>
  </si>
  <si>
    <t>Přesun hmot pro vnitřní vodovod, výšky do 12 m</t>
  </si>
  <si>
    <t>725290020RA0</t>
  </si>
  <si>
    <t>Demontáž umyvadla/sprchy včetně baterie a konzol</t>
  </si>
  <si>
    <t>725290010RA0</t>
  </si>
  <si>
    <t>Demontáž klozetu včetně splachovací nádrže, pisoáru, výlevky</t>
  </si>
  <si>
    <t>725219201R00</t>
  </si>
  <si>
    <t>Montáž umyvadel na konzoly</t>
  </si>
  <si>
    <t>soubor</t>
  </si>
  <si>
    <t>725829202R00</t>
  </si>
  <si>
    <t>Montáž baterie umyvadlové a dřezové nástěnné</t>
  </si>
  <si>
    <t>55144236R</t>
  </si>
  <si>
    <t>Baterie umyvadlová páková chrom</t>
  </si>
  <si>
    <t>POL3_0</t>
  </si>
  <si>
    <t>725100012RA0</t>
  </si>
  <si>
    <t>Umývátko pro ZTP, baterie,sif.,pro suchou výstavbu</t>
  </si>
  <si>
    <t>725119306R00</t>
  </si>
  <si>
    <t>Montáž klozetu</t>
  </si>
  <si>
    <t>725100014RA0</t>
  </si>
  <si>
    <t>Klozet pro ZTP s nádržkou, pro suchou výstavbu</t>
  </si>
  <si>
    <t>767165110R01</t>
  </si>
  <si>
    <t>Montáž madel šroubováním</t>
  </si>
  <si>
    <t>ks</t>
  </si>
  <si>
    <t>725291117R00</t>
  </si>
  <si>
    <t>Madlo rovné bílé dl. 800 mm</t>
  </si>
  <si>
    <t>725291113R00</t>
  </si>
  <si>
    <t>Madlo rovné bílé dl. 500 mm</t>
  </si>
  <si>
    <t>725291146R01</t>
  </si>
  <si>
    <t>Madlo dvojité pevné 900mm, nerez</t>
  </si>
  <si>
    <t>725291146R02</t>
  </si>
  <si>
    <t>Madlo dvojit, sklopné 800mm, nerez</t>
  </si>
  <si>
    <t>725291</t>
  </si>
  <si>
    <t>Háček na oděvy nerez</t>
  </si>
  <si>
    <t>72501</t>
  </si>
  <si>
    <t>Vodoinstalační práce spojené s napojením umyvadla, WC , včetně zednického zapravení</t>
  </si>
  <si>
    <t>998725102R00</t>
  </si>
  <si>
    <t>Přesun hmot pro zařizovací předměty, výšky do 12 m</t>
  </si>
  <si>
    <t>766660016RA0</t>
  </si>
  <si>
    <t>Montáž dveří jednokřídlových šířky 90 cm</t>
  </si>
  <si>
    <t>611601204R</t>
  </si>
  <si>
    <t>Dveře vnitřní plné 1-křídlé 900 x 1970 mm</t>
  </si>
  <si>
    <t>54914625R</t>
  </si>
  <si>
    <t>Dveřní kování S klíč Ti</t>
  </si>
  <si>
    <t>998766102R00</t>
  </si>
  <si>
    <t>Přesun hmot pro truhlářské konstr., výšky do 12 m</t>
  </si>
  <si>
    <t>771990010RA0</t>
  </si>
  <si>
    <t>Vybourání keramické nebo teracové dlažby</t>
  </si>
  <si>
    <t>771575024RAI</t>
  </si>
  <si>
    <t>Dlažba s izolací 30 x 30 cm do tmele spár. hmota,, hydroizol. těs. páska, dlažba ve specifik.</t>
  </si>
  <si>
    <t>597642031R</t>
  </si>
  <si>
    <t>Dlažba protiskluz. SB, 300x300x9 mm</t>
  </si>
  <si>
    <t>775413120R00</t>
  </si>
  <si>
    <t>Podlahové lišty připevněné vruty</t>
  </si>
  <si>
    <t>776981113RU2</t>
  </si>
  <si>
    <t>Lišta hliníková, přechodová š. 27 mm</t>
  </si>
  <si>
    <t>998771102R00</t>
  </si>
  <si>
    <t>Přesun hmot pro podlahy z dlaždic, výšky do 12 m</t>
  </si>
  <si>
    <t>602016193R00</t>
  </si>
  <si>
    <t>Penetrace hloubková stěn</t>
  </si>
  <si>
    <t>781475116RU2</t>
  </si>
  <si>
    <t>Obklad vnitřní stěn keramický, do tmele, 30x30 cm, flex.lepidlo, spár.hmota, materiál ve spec.</t>
  </si>
  <si>
    <t>59782220R</t>
  </si>
  <si>
    <t>Dlaždice 30x30 béžová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</si>
  <si>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</si>
  <si>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</si>
  <si>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</si>
  <si>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</si>
  <si>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998781101R00</t>
  </si>
  <si>
    <t>Přesun hmot pro obklady keramické, výšky do 6 m</t>
  </si>
  <si>
    <t>78301</t>
  </si>
  <si>
    <t>Očištění a nátěr ocel., zárubní 1xzáklad+2xemail</t>
  </si>
  <si>
    <t>78302</t>
  </si>
  <si>
    <t>Nástřik kovových doplňkových konstrukcí syntetický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</si>
  <si>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</si>
  <si>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</si>
  <si>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</si>
  <si>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</si>
  <si>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</si>
  <si>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</si>
  <si>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</si>
  <si>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</si>
  <si>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</si>
  <si>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</si>
  <si>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Zakrytí podlah geotextílií/fólií, včetně odstranění</t>
  </si>
  <si>
    <t>650801115R00</t>
  </si>
  <si>
    <t>Demontáž svítidla stropního zavěšeného</t>
  </si>
  <si>
    <t>650101536R00</t>
  </si>
  <si>
    <t>Montáž svítidla stropního zavěšeného</t>
  </si>
  <si>
    <t>650 10-10</t>
  </si>
  <si>
    <t>LED Stropní svítidlo 1xLED/10W/230V, 4000K</t>
  </si>
  <si>
    <t>65010001</t>
  </si>
  <si>
    <t>D+M Přivolávací sada pro, invalidní WC studio bílá</t>
  </si>
  <si>
    <t>650101</t>
  </si>
  <si>
    <t>Elektroinstalační práce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</si>
  <si>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</si>
  <si>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</si>
  <si>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</si>
  <si>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</si>
  <si>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</si>
  <si>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</si>
  <si>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</si>
  <si>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</si>
  <si>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</si>
  <si>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</si>
  <si>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</si>
  <si>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VN 91-71</t>
  </si>
  <si>
    <t>Statické posouzení</t>
  </si>
  <si>
    <t>79901</t>
  </si>
  <si>
    <t>Stavební přípomoce</t>
  </si>
  <si>
    <t/>
  </si>
  <si>
    <t>SUM</t>
  </si>
  <si>
    <t>Poznámky uchazeče k zadání</t>
  </si>
  <si>
    <t>POPUZIV</t>
  </si>
  <si>
    <t>END</t>
  </si>
  <si>
    <t>Překlad nenosný konstrukčně vyztužený z pórobetonu, překlad 125 x 25 x 10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</si>
</sst>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16" fillId="0" borderId="34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/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D078C20A-8011-493F-B5EF-FA713F2B212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4C37-E589-4205-B3F3-10A7D91BB7AB}">
  <dimension ref="A1:G2"/>
  <sheetViews>
    <sheetView workbookViewId="0">
      <selection activeCell="H7" sqref="H7"/>
    </sheetView>
  </sheetViews>
  <sheetFormatPr defaultRowHeight="13.2" x14ac:dyDescent="0.25"/>
  <sheetData>
    <row r="1" spans="1:7" x14ac:dyDescent="0.25">
      <c r="A1" s="27" t="s">
        <v>36</v>
      </c>
    </row>
    <row r="2" spans="1:7" ht="57.75" customHeight="1" x14ac:dyDescent="0.25">
      <c r="A2" s="173" t="s">
        <v>37</v>
      </c>
      <c r="B2" s="173"/>
      <c r="C2" s="173"/>
      <c r="D2" s="173"/>
      <c r="E2" s="173"/>
      <c r="F2" s="173"/>
      <c r="G2" s="173"/>
    </row>
  </sheetData>
  <sheetProtection algorithmName="SHA-512" hashValue="IEvkM0cTJ7x2b+Jl0OCjqZl/QSXvYsAnXtyMiGF7n3lP1/D/Or3XPfDm37aCQ/HQINwQzLBq0SWJsQG+wlBsQg==" saltValue="DGpCyj0N/eDEC+oM1aWxO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0ADCC-3FAD-41F1-B71C-C72758D3637F}">
  <sheetPr codeName="List5112">
    <tabColor rgb="FF66FF66"/>
  </sheetPr>
  <dimension ref="A1:O71"/>
  <sheetViews>
    <sheetView showGridLines="0" topLeftCell="B15" zoomScaleNormal="100" zoomScaleSheetLayoutView="75" workbookViewId="0">
      <selection activeCell="G27" sqref="G27:I2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2" t="s">
        <v>34</v>
      </c>
      <c r="B1" s="201" t="s">
        <v>40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25">
      <c r="A2" s="3"/>
      <c r="B2" s="70" t="s">
        <v>38</v>
      </c>
      <c r="C2" s="71"/>
      <c r="D2" s="218" t="s">
        <v>44</v>
      </c>
      <c r="E2" s="219"/>
      <c r="F2" s="219"/>
      <c r="G2" s="219"/>
      <c r="H2" s="219"/>
      <c r="I2" s="219"/>
      <c r="J2" s="220"/>
      <c r="O2" s="1"/>
    </row>
    <row r="3" spans="1:15" ht="23.25" customHeight="1" x14ac:dyDescent="0.25">
      <c r="A3" s="3"/>
      <c r="B3" s="72" t="s">
        <v>43</v>
      </c>
      <c r="C3" s="73"/>
      <c r="D3" s="181" t="s">
        <v>41</v>
      </c>
      <c r="E3" s="182"/>
      <c r="F3" s="182"/>
      <c r="G3" s="182"/>
      <c r="H3" s="182"/>
      <c r="I3" s="182"/>
      <c r="J3" s="183"/>
    </row>
    <row r="4" spans="1:15" ht="23.25" hidden="1" customHeight="1" x14ac:dyDescent="0.25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45</v>
      </c>
      <c r="E5" s="22"/>
      <c r="F5" s="22"/>
      <c r="G5" s="22"/>
      <c r="H5" s="24" t="s">
        <v>31</v>
      </c>
      <c r="I5" s="79" t="s">
        <v>49</v>
      </c>
      <c r="J5" s="9"/>
    </row>
    <row r="6" spans="1:15" ht="15.75" customHeight="1" x14ac:dyDescent="0.25">
      <c r="A6" s="3"/>
      <c r="B6" s="34"/>
      <c r="C6" s="22"/>
      <c r="D6" s="79" t="s">
        <v>46</v>
      </c>
      <c r="E6" s="22"/>
      <c r="F6" s="22"/>
      <c r="G6" s="22"/>
      <c r="H6" s="24" t="s">
        <v>32</v>
      </c>
      <c r="I6" s="79" t="s">
        <v>50</v>
      </c>
      <c r="J6" s="9"/>
    </row>
    <row r="7" spans="1:15" ht="15.75" customHeight="1" x14ac:dyDescent="0.25">
      <c r="A7" s="3"/>
      <c r="B7" s="35"/>
      <c r="C7" s="80" t="s">
        <v>48</v>
      </c>
      <c r="D7" s="69" t="s">
        <v>47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13"/>
      <c r="E11" s="213"/>
      <c r="F11" s="213"/>
      <c r="G11" s="213"/>
      <c r="H11" s="24" t="s">
        <v>31</v>
      </c>
      <c r="I11" s="81"/>
      <c r="J11" s="9"/>
    </row>
    <row r="12" spans="1:15" ht="15.75" customHeight="1" x14ac:dyDescent="0.25">
      <c r="A12" s="3"/>
      <c r="B12" s="34"/>
      <c r="C12" s="22"/>
      <c r="D12" s="198"/>
      <c r="E12" s="198"/>
      <c r="F12" s="198"/>
      <c r="G12" s="198"/>
      <c r="H12" s="24" t="s">
        <v>32</v>
      </c>
      <c r="I12" s="81"/>
      <c r="J12" s="9"/>
    </row>
    <row r="13" spans="1:15" ht="15.75" customHeight="1" x14ac:dyDescent="0.25">
      <c r="A13" s="3"/>
      <c r="B13" s="35"/>
      <c r="C13" s="82"/>
      <c r="D13" s="199"/>
      <c r="E13" s="199"/>
      <c r="F13" s="199"/>
      <c r="G13" s="199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29</v>
      </c>
      <c r="C15" s="61"/>
      <c r="D15" s="15"/>
      <c r="E15" s="221"/>
      <c r="F15" s="221"/>
      <c r="G15" s="194"/>
      <c r="H15" s="194"/>
      <c r="I15" s="194" t="s">
        <v>28</v>
      </c>
      <c r="J15" s="195"/>
    </row>
    <row r="16" spans="1:15" ht="23.25" customHeight="1" x14ac:dyDescent="0.25">
      <c r="A16" s="128" t="s">
        <v>23</v>
      </c>
      <c r="B16" s="129" t="s">
        <v>23</v>
      </c>
      <c r="C16" s="47"/>
      <c r="D16" s="48"/>
      <c r="E16" s="196"/>
      <c r="F16" s="197"/>
      <c r="G16" s="196"/>
      <c r="H16" s="197"/>
      <c r="I16" s="196">
        <f>SUMIF(F47:F67,A16,I47:I67)+SUMIF(F47:F67,"PSU",I47:I67)</f>
        <v>0</v>
      </c>
      <c r="J16" s="210"/>
    </row>
    <row r="17" spans="1:10" ht="23.25" customHeight="1" x14ac:dyDescent="0.25">
      <c r="A17" s="128" t="s">
        <v>24</v>
      </c>
      <c r="B17" s="129" t="s">
        <v>24</v>
      </c>
      <c r="C17" s="47"/>
      <c r="D17" s="48"/>
      <c r="E17" s="196"/>
      <c r="F17" s="197"/>
      <c r="G17" s="196"/>
      <c r="H17" s="197"/>
      <c r="I17" s="196">
        <f>SUMIF(F47:F67,A17,I47:I67)</f>
        <v>0</v>
      </c>
      <c r="J17" s="210"/>
    </row>
    <row r="18" spans="1:10" ht="23.25" customHeight="1" x14ac:dyDescent="0.25">
      <c r="A18" s="128" t="s">
        <v>25</v>
      </c>
      <c r="B18" s="129" t="s">
        <v>25</v>
      </c>
      <c r="C18" s="47"/>
      <c r="D18" s="48"/>
      <c r="E18" s="196"/>
      <c r="F18" s="197"/>
      <c r="G18" s="196"/>
      <c r="H18" s="197"/>
      <c r="I18" s="196">
        <f>SUMIF(F47:F67,A18,I47:I67)</f>
        <v>0</v>
      </c>
      <c r="J18" s="210"/>
    </row>
    <row r="19" spans="1:10" ht="23.25" customHeight="1" x14ac:dyDescent="0.25">
      <c r="A19" s="128" t="s">
        <v>94</v>
      </c>
      <c r="B19" s="129" t="s">
        <v>26</v>
      </c>
      <c r="C19" s="47"/>
      <c r="D19" s="48"/>
      <c r="E19" s="196"/>
      <c r="F19" s="197"/>
      <c r="G19" s="196"/>
      <c r="H19" s="197"/>
      <c r="I19" s="196">
        <f>SUMIF(F47:F67,A19,I47:I67)</f>
        <v>0</v>
      </c>
      <c r="J19" s="210"/>
    </row>
    <row r="20" spans="1:10" ht="23.25" customHeight="1" x14ac:dyDescent="0.25">
      <c r="A20" s="128" t="s">
        <v>96</v>
      </c>
      <c r="B20" s="129" t="s">
        <v>27</v>
      </c>
      <c r="C20" s="47"/>
      <c r="D20" s="48"/>
      <c r="E20" s="196"/>
      <c r="F20" s="197"/>
      <c r="G20" s="196"/>
      <c r="H20" s="197"/>
      <c r="I20" s="196">
        <f>SUMIF(F47:F67,A20,I47:I67)</f>
        <v>0</v>
      </c>
      <c r="J20" s="210"/>
    </row>
    <row r="21" spans="1:10" ht="23.25" customHeight="1" x14ac:dyDescent="0.25">
      <c r="A21" s="3"/>
      <c r="B21" s="63" t="s">
        <v>28</v>
      </c>
      <c r="C21" s="64"/>
      <c r="D21" s="65"/>
      <c r="E21" s="211"/>
      <c r="F21" s="212"/>
      <c r="G21" s="211"/>
      <c r="H21" s="212"/>
      <c r="I21" s="211">
        <f>SUM(I16:J20)</f>
        <v>0</v>
      </c>
      <c r="J21" s="217"/>
    </row>
    <row r="22" spans="1:10" ht="33" customHeight="1" x14ac:dyDescent="0.25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08"/>
      <c r="H23" s="209"/>
      <c r="I23" s="209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5"/>
      <c r="H24" s="216"/>
      <c r="I24" s="216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08">
        <f>'Rozpočet Pol'!G131</f>
        <v>0</v>
      </c>
      <c r="H25" s="209"/>
      <c r="I25" s="209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4">
        <f>ZakladDPHZakl*SazbaDPH2/100</f>
        <v>0</v>
      </c>
      <c r="H26" s="205"/>
      <c r="I26" s="205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06">
        <f>0</f>
        <v>0</v>
      </c>
      <c r="H27" s="206"/>
      <c r="I27" s="206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193" t="e">
        <f>ZakladDPHSniVypocet+ZakladDPHZaklVypocet</f>
        <v>#REF!</v>
      </c>
      <c r="H28" s="193"/>
      <c r="I28" s="193"/>
      <c r="J28" s="105" t="str">
        <f t="shared" si="0"/>
        <v>CZK</v>
      </c>
    </row>
    <row r="29" spans="1:10" ht="27.75" customHeight="1" thickBot="1" x14ac:dyDescent="0.3">
      <c r="A29" s="3"/>
      <c r="B29" s="101" t="s">
        <v>33</v>
      </c>
      <c r="C29" s="106"/>
      <c r="D29" s="106"/>
      <c r="E29" s="106"/>
      <c r="F29" s="106"/>
      <c r="G29" s="207">
        <f>ZakladDPHSni+DPHSni+ZakladDPHZakl+DPHZakl+Zaokrouhleni</f>
        <v>0</v>
      </c>
      <c r="H29" s="207"/>
      <c r="I29" s="207"/>
      <c r="J29" s="107" t="s">
        <v>53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25">
      <c r="A34" s="26"/>
      <c r="B34" s="26"/>
      <c r="D34" s="200"/>
      <c r="E34" s="200"/>
      <c r="G34" s="200"/>
      <c r="H34" s="200"/>
      <c r="I34" s="200"/>
      <c r="J34" s="31"/>
    </row>
    <row r="35" spans="1:10" ht="12.75" customHeight="1" x14ac:dyDescent="0.25">
      <c r="A35" s="3"/>
      <c r="B35" s="3"/>
      <c r="D35" s="214" t="s">
        <v>2</v>
      </c>
      <c r="E35" s="214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5">
      <c r="A38" s="85" t="s">
        <v>35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 t="s">
        <v>51</v>
      </c>
      <c r="C39" s="184" t="s">
        <v>44</v>
      </c>
      <c r="D39" s="185"/>
      <c r="E39" s="185"/>
      <c r="F39" s="96" t="e">
        <f>'Rozpočet Pol'!O131</f>
        <v>#REF!</v>
      </c>
      <c r="G39" s="97" t="e">
        <f>'Rozpočet Pol'!P131</f>
        <v>#REF!</v>
      </c>
      <c r="H39" s="98" t="e">
        <f>(F39*SazbaDPH1/100)+(G39*SazbaDPH2/100)</f>
        <v>#REF!</v>
      </c>
      <c r="I39" s="98" t="e">
        <f>F39+G39+H39</f>
        <v>#REF!</v>
      </c>
      <c r="J39" s="92" t="e">
        <f>IF(_xlfn.SINGLE(CenaCelkemVypocet)=0,"",I39/_xlfn.SINGLE(CenaCelkemVypocet)*100)</f>
        <v>#REF!</v>
      </c>
    </row>
    <row r="40" spans="1:10" ht="25.5" hidden="1" customHeight="1" x14ac:dyDescent="0.25">
      <c r="A40" s="85"/>
      <c r="B40" s="186" t="s">
        <v>52</v>
      </c>
      <c r="C40" s="187"/>
      <c r="D40" s="187"/>
      <c r="E40" s="188"/>
      <c r="F40" s="99" t="e">
        <f>SUMIF(A39:A39,"=1",F39:F39)</f>
        <v>#REF!</v>
      </c>
      <c r="G40" s="100" t="e">
        <f>SUMIF(A39:A39,"=1",G39:G39)</f>
        <v>#REF!</v>
      </c>
      <c r="H40" s="100" t="e">
        <f>SUMIF(A39:A39,"=1",H39:H39)</f>
        <v>#REF!</v>
      </c>
      <c r="I40" s="100" t="e">
        <f>SUMIF(A39:A39,"=1",I39:I39)</f>
        <v>#REF!</v>
      </c>
      <c r="J40" s="86" t="e">
        <f>SUMIF(A39:A39,"=1",J39:J39)</f>
        <v>#REF!</v>
      </c>
    </row>
    <row r="44" spans="1:10" ht="15.6" x14ac:dyDescent="0.3">
      <c r="B44" s="108" t="s">
        <v>54</v>
      </c>
    </row>
    <row r="46" spans="1:10" ht="25.5" customHeight="1" x14ac:dyDescent="0.25">
      <c r="A46" s="109"/>
      <c r="B46" s="113" t="s">
        <v>16</v>
      </c>
      <c r="C46" s="113" t="s">
        <v>5</v>
      </c>
      <c r="D46" s="114"/>
      <c r="E46" s="114"/>
      <c r="F46" s="117" t="s">
        <v>55</v>
      </c>
      <c r="G46" s="117"/>
      <c r="H46" s="117"/>
      <c r="I46" s="189" t="s">
        <v>28</v>
      </c>
      <c r="J46" s="189"/>
    </row>
    <row r="47" spans="1:10" ht="25.5" customHeight="1" x14ac:dyDescent="0.25">
      <c r="A47" s="110"/>
      <c r="B47" s="118" t="s">
        <v>56</v>
      </c>
      <c r="C47" s="191" t="s">
        <v>57</v>
      </c>
      <c r="D47" s="192"/>
      <c r="E47" s="192"/>
      <c r="F47" s="120" t="s">
        <v>23</v>
      </c>
      <c r="G47" s="121"/>
      <c r="H47" s="121"/>
      <c r="I47" s="190">
        <f>'Rozpočet Pol'!G8</f>
        <v>0</v>
      </c>
      <c r="J47" s="190"/>
    </row>
    <row r="48" spans="1:10" ht="25.5" customHeight="1" x14ac:dyDescent="0.25">
      <c r="A48" s="110"/>
      <c r="B48" s="112" t="s">
        <v>58</v>
      </c>
      <c r="C48" s="175" t="s">
        <v>59</v>
      </c>
      <c r="D48" s="176"/>
      <c r="E48" s="176"/>
      <c r="F48" s="122" t="s">
        <v>23</v>
      </c>
      <c r="G48" s="123"/>
      <c r="H48" s="123"/>
      <c r="I48" s="174">
        <f>'Rozpočet Pol'!G13</f>
        <v>0</v>
      </c>
      <c r="J48" s="174"/>
    </row>
    <row r="49" spans="1:10" ht="25.5" customHeight="1" x14ac:dyDescent="0.25">
      <c r="A49" s="110"/>
      <c r="B49" s="112" t="s">
        <v>60</v>
      </c>
      <c r="C49" s="175" t="s">
        <v>61</v>
      </c>
      <c r="D49" s="176"/>
      <c r="E49" s="176"/>
      <c r="F49" s="122" t="s">
        <v>23</v>
      </c>
      <c r="G49" s="123"/>
      <c r="H49" s="123"/>
      <c r="I49" s="174">
        <f>'Rozpočet Pol'!G15</f>
        <v>0</v>
      </c>
      <c r="J49" s="174"/>
    </row>
    <row r="50" spans="1:10" ht="25.5" customHeight="1" x14ac:dyDescent="0.25">
      <c r="A50" s="110"/>
      <c r="B50" s="112" t="s">
        <v>62</v>
      </c>
      <c r="C50" s="175" t="s">
        <v>63</v>
      </c>
      <c r="D50" s="176"/>
      <c r="E50" s="176"/>
      <c r="F50" s="122" t="s">
        <v>23</v>
      </c>
      <c r="G50" s="123"/>
      <c r="H50" s="123"/>
      <c r="I50" s="174">
        <f>'Rozpočet Pol'!G25</f>
        <v>0</v>
      </c>
      <c r="J50" s="174"/>
    </row>
    <row r="51" spans="1:10" ht="25.5" customHeight="1" x14ac:dyDescent="0.25">
      <c r="A51" s="110"/>
      <c r="B51" s="112" t="s">
        <v>64</v>
      </c>
      <c r="C51" s="175" t="s">
        <v>65</v>
      </c>
      <c r="D51" s="176"/>
      <c r="E51" s="176"/>
      <c r="F51" s="122" t="s">
        <v>23</v>
      </c>
      <c r="G51" s="123"/>
      <c r="H51" s="123"/>
      <c r="I51" s="174">
        <f>'Rozpočet Pol'!G28</f>
        <v>0</v>
      </c>
      <c r="J51" s="174"/>
    </row>
    <row r="52" spans="1:10" ht="25.5" customHeight="1" x14ac:dyDescent="0.25">
      <c r="A52" s="110"/>
      <c r="B52" s="112" t="s">
        <v>66</v>
      </c>
      <c r="C52" s="175" t="s">
        <v>67</v>
      </c>
      <c r="D52" s="176"/>
      <c r="E52" s="176"/>
      <c r="F52" s="122" t="s">
        <v>23</v>
      </c>
      <c r="G52" s="123"/>
      <c r="H52" s="123"/>
      <c r="I52" s="174">
        <f>'Rozpočet Pol'!G30</f>
        <v>0</v>
      </c>
      <c r="J52" s="174"/>
    </row>
    <row r="53" spans="1:10" ht="25.5" customHeight="1" x14ac:dyDescent="0.25">
      <c r="A53" s="110"/>
      <c r="B53" s="112" t="s">
        <v>68</v>
      </c>
      <c r="C53" s="175" t="s">
        <v>69</v>
      </c>
      <c r="D53" s="176"/>
      <c r="E53" s="176"/>
      <c r="F53" s="122" t="s">
        <v>23</v>
      </c>
      <c r="G53" s="123"/>
      <c r="H53" s="123"/>
      <c r="I53" s="174">
        <f>'Rozpočet Pol'!G33</f>
        <v>0</v>
      </c>
      <c r="J53" s="174"/>
    </row>
    <row r="54" spans="1:10" ht="25.5" customHeight="1" x14ac:dyDescent="0.25">
      <c r="A54" s="110"/>
      <c r="B54" s="112" t="s">
        <v>70</v>
      </c>
      <c r="C54" s="175" t="s">
        <v>71</v>
      </c>
      <c r="D54" s="176"/>
      <c r="E54" s="176"/>
      <c r="F54" s="122" t="s">
        <v>23</v>
      </c>
      <c r="G54" s="123"/>
      <c r="H54" s="123"/>
      <c r="I54" s="174">
        <f>'Rozpočet Pol'!G35</f>
        <v>0</v>
      </c>
      <c r="J54" s="174"/>
    </row>
    <row r="55" spans="1:10" ht="25.5" customHeight="1" x14ac:dyDescent="0.25">
      <c r="A55" s="110"/>
      <c r="B55" s="112" t="s">
        <v>72</v>
      </c>
      <c r="C55" s="175" t="s">
        <v>73</v>
      </c>
      <c r="D55" s="176"/>
      <c r="E55" s="176"/>
      <c r="F55" s="122" t="s">
        <v>23</v>
      </c>
      <c r="G55" s="123"/>
      <c r="H55" s="123"/>
      <c r="I55" s="174">
        <f>'Rozpočet Pol'!G40</f>
        <v>0</v>
      </c>
      <c r="J55" s="174"/>
    </row>
    <row r="56" spans="1:10" ht="25.5" customHeight="1" x14ac:dyDescent="0.25">
      <c r="A56" s="110"/>
      <c r="B56" s="112" t="s">
        <v>74</v>
      </c>
      <c r="C56" s="175" t="s">
        <v>75</v>
      </c>
      <c r="D56" s="176"/>
      <c r="E56" s="176"/>
      <c r="F56" s="122" t="s">
        <v>23</v>
      </c>
      <c r="G56" s="123"/>
      <c r="H56" s="123"/>
      <c r="I56" s="174">
        <f>'Rozpočet Pol'!G53</f>
        <v>0</v>
      </c>
      <c r="J56" s="174"/>
    </row>
    <row r="57" spans="1:10" ht="25.5" customHeight="1" x14ac:dyDescent="0.25">
      <c r="A57" s="110"/>
      <c r="B57" s="112" t="s">
        <v>76</v>
      </c>
      <c r="C57" s="175" t="s">
        <v>77</v>
      </c>
      <c r="D57" s="176"/>
      <c r="E57" s="176"/>
      <c r="F57" s="122" t="s">
        <v>24</v>
      </c>
      <c r="G57" s="123"/>
      <c r="H57" s="123"/>
      <c r="I57" s="174">
        <f>'Rozpočet Pol'!G55</f>
        <v>0</v>
      </c>
      <c r="J57" s="174"/>
    </row>
    <row r="58" spans="1:10" ht="25.5" customHeight="1" x14ac:dyDescent="0.25">
      <c r="A58" s="110"/>
      <c r="B58" s="112" t="s">
        <v>78</v>
      </c>
      <c r="C58" s="175" t="s">
        <v>79</v>
      </c>
      <c r="D58" s="176"/>
      <c r="E58" s="176"/>
      <c r="F58" s="122" t="s">
        <v>24</v>
      </c>
      <c r="G58" s="123"/>
      <c r="H58" s="123"/>
      <c r="I58" s="174">
        <f>'Rozpočet Pol'!G62</f>
        <v>0</v>
      </c>
      <c r="J58" s="174"/>
    </row>
    <row r="59" spans="1:10" ht="25.5" customHeight="1" x14ac:dyDescent="0.25">
      <c r="A59" s="110"/>
      <c r="B59" s="112" t="s">
        <v>80</v>
      </c>
      <c r="C59" s="175" t="s">
        <v>81</v>
      </c>
      <c r="D59" s="176"/>
      <c r="E59" s="176"/>
      <c r="F59" s="122" t="s">
        <v>24</v>
      </c>
      <c r="G59" s="123"/>
      <c r="H59" s="123"/>
      <c r="I59" s="174">
        <f>'Rozpočet Pol'!G69</f>
        <v>0</v>
      </c>
      <c r="J59" s="174"/>
    </row>
    <row r="60" spans="1:10" ht="25.5" customHeight="1" x14ac:dyDescent="0.25">
      <c r="A60" s="110"/>
      <c r="B60" s="112" t="s">
        <v>82</v>
      </c>
      <c r="C60" s="175" t="s">
        <v>83</v>
      </c>
      <c r="D60" s="176"/>
      <c r="E60" s="176"/>
      <c r="F60" s="122" t="s">
        <v>24</v>
      </c>
      <c r="G60" s="123"/>
      <c r="H60" s="123"/>
      <c r="I60" s="174">
        <f>'Rozpočet Pol'!G86</f>
        <v>0</v>
      </c>
      <c r="J60" s="174"/>
    </row>
    <row r="61" spans="1:10" ht="25.5" customHeight="1" x14ac:dyDescent="0.25">
      <c r="A61" s="110"/>
      <c r="B61" s="112" t="s">
        <v>84</v>
      </c>
      <c r="C61" s="175" t="s">
        <v>85</v>
      </c>
      <c r="D61" s="176"/>
      <c r="E61" s="176"/>
      <c r="F61" s="122" t="s">
        <v>24</v>
      </c>
      <c r="G61" s="123"/>
      <c r="H61" s="123"/>
      <c r="I61" s="174">
        <f>'Rozpočet Pol'!G91</f>
        <v>0</v>
      </c>
      <c r="J61" s="174"/>
    </row>
    <row r="62" spans="1:10" ht="25.5" customHeight="1" x14ac:dyDescent="0.25">
      <c r="A62" s="110"/>
      <c r="B62" s="112" t="s">
        <v>86</v>
      </c>
      <c r="C62" s="175" t="s">
        <v>87</v>
      </c>
      <c r="D62" s="176"/>
      <c r="E62" s="176"/>
      <c r="F62" s="122" t="s">
        <v>24</v>
      </c>
      <c r="G62" s="123"/>
      <c r="H62" s="123"/>
      <c r="I62" s="174">
        <f>'Rozpočet Pol'!G98</f>
        <v>0</v>
      </c>
      <c r="J62" s="174"/>
    </row>
    <row r="63" spans="1:10" ht="25.5" customHeight="1" x14ac:dyDescent="0.25">
      <c r="A63" s="110"/>
      <c r="B63" s="112" t="s">
        <v>88</v>
      </c>
      <c r="C63" s="175" t="s">
        <v>89</v>
      </c>
      <c r="D63" s="176"/>
      <c r="E63" s="176"/>
      <c r="F63" s="122" t="s">
        <v>24</v>
      </c>
      <c r="G63" s="123"/>
      <c r="H63" s="123"/>
      <c r="I63" s="174">
        <f>'Rozpočet Pol'!G105</f>
        <v>0</v>
      </c>
      <c r="J63" s="174"/>
    </row>
    <row r="64" spans="1:10" ht="25.5" customHeight="1" x14ac:dyDescent="0.25">
      <c r="A64" s="110"/>
      <c r="B64" s="112" t="s">
        <v>90</v>
      </c>
      <c r="C64" s="175" t="s">
        <v>91</v>
      </c>
      <c r="D64" s="176"/>
      <c r="E64" s="176"/>
      <c r="F64" s="122" t="s">
        <v>24</v>
      </c>
      <c r="G64" s="123"/>
      <c r="H64" s="123"/>
      <c r="I64" s="174">
        <f>'Rozpočet Pol'!G108</f>
        <v>0</v>
      </c>
      <c r="J64" s="174"/>
    </row>
    <row r="65" spans="1:10" ht="25.5" customHeight="1" x14ac:dyDescent="0.25">
      <c r="A65" s="110"/>
      <c r="B65" s="112" t="s">
        <v>92</v>
      </c>
      <c r="C65" s="175" t="s">
        <v>93</v>
      </c>
      <c r="D65" s="176"/>
      <c r="E65" s="176"/>
      <c r="F65" s="122" t="s">
        <v>25</v>
      </c>
      <c r="G65" s="123"/>
      <c r="H65" s="123"/>
      <c r="I65" s="174">
        <f>'Rozpočet Pol'!G115</f>
        <v>0</v>
      </c>
      <c r="J65" s="174"/>
    </row>
    <row r="66" spans="1:10" ht="25.5" customHeight="1" x14ac:dyDescent="0.25">
      <c r="A66" s="110"/>
      <c r="B66" s="112" t="s">
        <v>94</v>
      </c>
      <c r="C66" s="175" t="s">
        <v>26</v>
      </c>
      <c r="D66" s="176"/>
      <c r="E66" s="176"/>
      <c r="F66" s="122" t="s">
        <v>94</v>
      </c>
      <c r="G66" s="123"/>
      <c r="H66" s="123"/>
      <c r="I66" s="174">
        <f>'Rozpočet Pol'!G121</f>
        <v>0</v>
      </c>
      <c r="J66" s="174"/>
    </row>
    <row r="67" spans="1:10" ht="25.5" customHeight="1" x14ac:dyDescent="0.25">
      <c r="A67" s="110"/>
      <c r="B67" s="119" t="s">
        <v>95</v>
      </c>
      <c r="C67" s="178" t="s">
        <v>26</v>
      </c>
      <c r="D67" s="179"/>
      <c r="E67" s="179"/>
      <c r="F67" s="124" t="s">
        <v>23</v>
      </c>
      <c r="G67" s="125"/>
      <c r="H67" s="125"/>
      <c r="I67" s="177">
        <f>'Rozpočet Pol'!G128</f>
        <v>0</v>
      </c>
      <c r="J67" s="177"/>
    </row>
    <row r="68" spans="1:10" ht="25.5" customHeight="1" x14ac:dyDescent="0.25">
      <c r="A68" s="111"/>
      <c r="B68" s="115" t="s">
        <v>1</v>
      </c>
      <c r="C68" s="115"/>
      <c r="D68" s="116"/>
      <c r="E68" s="116"/>
      <c r="F68" s="126"/>
      <c r="G68" s="127"/>
      <c r="H68" s="127"/>
      <c r="I68" s="180">
        <f>SUM(I47:I67)</f>
        <v>0</v>
      </c>
      <c r="J68" s="180"/>
    </row>
    <row r="69" spans="1:10" x14ac:dyDescent="0.25">
      <c r="F69" s="84"/>
      <c r="G69" s="84"/>
      <c r="H69" s="84"/>
      <c r="I69" s="84"/>
      <c r="J69" s="84"/>
    </row>
    <row r="70" spans="1:10" x14ac:dyDescent="0.25">
      <c r="F70" s="84"/>
      <c r="G70" s="84"/>
      <c r="H70" s="84"/>
      <c r="I70" s="84"/>
      <c r="J70" s="84"/>
    </row>
    <row r="71" spans="1:10" x14ac:dyDescent="0.25">
      <c r="F71" s="84"/>
      <c r="G71" s="84"/>
      <c r="H71" s="84"/>
      <c r="I71" s="84"/>
      <c r="J71" s="84"/>
    </row>
  </sheetData>
  <sheetProtection algorithmName="SHA-512" hashValue="CMaRvdh4E980gpMQdTfLYANMKp0EMdeb+HM+xD+y1XFwXDOeK0WxgX+qNRH5eASSKfkyAhZwPslYgGNDKtdEgw==" saltValue="OukkF3w0pMhCDsGwb3rfP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3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443DC-E67F-4E3D-BB4F-911B5B3AC0D3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22" t="s">
        <v>6</v>
      </c>
      <c r="B1" s="222"/>
      <c r="C1" s="223"/>
      <c r="D1" s="222"/>
      <c r="E1" s="222"/>
      <c r="F1" s="222"/>
      <c r="G1" s="222"/>
    </row>
    <row r="2" spans="1:7" ht="24.9" customHeight="1" x14ac:dyDescent="0.25">
      <c r="A2" s="68" t="s">
        <v>39</v>
      </c>
      <c r="B2" s="67"/>
      <c r="C2" s="224"/>
      <c r="D2" s="224"/>
      <c r="E2" s="224"/>
      <c r="F2" s="224"/>
      <c r="G2" s="225"/>
    </row>
    <row r="3" spans="1:7" ht="24.9" hidden="1" customHeight="1" x14ac:dyDescent="0.25">
      <c r="A3" s="68" t="s">
        <v>7</v>
      </c>
      <c r="B3" s="67"/>
      <c r="C3" s="224"/>
      <c r="D3" s="224"/>
      <c r="E3" s="224"/>
      <c r="F3" s="224"/>
      <c r="G3" s="225"/>
    </row>
    <row r="4" spans="1:7" ht="24.9" hidden="1" customHeight="1" x14ac:dyDescent="0.25">
      <c r="A4" s="68" t="s">
        <v>8</v>
      </c>
      <c r="B4" s="67"/>
      <c r="C4" s="224"/>
      <c r="D4" s="224"/>
      <c r="E4" s="224"/>
      <c r="F4" s="224"/>
      <c r="G4" s="225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08CC1-B87D-45CC-947D-BA651909851D}">
  <sheetPr>
    <outlinePr summaryBelow="0"/>
  </sheetPr>
  <dimension ref="A1:AT141"/>
  <sheetViews>
    <sheetView tabSelected="1" topLeftCell="A81" workbookViewId="0">
      <selection activeCell="C104" sqref="C104"/>
    </sheetView>
  </sheetViews>
  <sheetFormatPr defaultRowHeight="13.2" outlineLevelRow="1" x14ac:dyDescent="0.25"/>
  <cols>
    <col min="1" max="1" width="4.33203125" customWidth="1"/>
    <col min="2" max="2" width="14.44140625" style="83" customWidth="1"/>
    <col min="3" max="3" width="38.33203125" style="83" customWidth="1"/>
    <col min="4" max="4" width="4.6640625" customWidth="1"/>
    <col min="5" max="5" width="10.6640625" customWidth="1"/>
    <col min="6" max="6" width="9.88671875" customWidth="1"/>
    <col min="7" max="7" width="14.44140625" customWidth="1"/>
    <col min="15" max="25" width="0" hidden="1" customWidth="1"/>
  </cols>
  <sheetData>
    <row r="1" spans="1:46" ht="15.75" customHeight="1" x14ac:dyDescent="0.3">
      <c r="A1" s="226" t="s">
        <v>6</v>
      </c>
      <c r="B1" s="226"/>
      <c r="C1" s="226"/>
      <c r="D1" s="226"/>
      <c r="E1" s="226"/>
      <c r="F1" s="226"/>
      <c r="G1" s="226"/>
      <c r="Q1" t="s">
        <v>98</v>
      </c>
    </row>
    <row r="2" spans="1:46" ht="25.05" customHeight="1" x14ac:dyDescent="0.25">
      <c r="A2" s="132" t="s">
        <v>97</v>
      </c>
      <c r="B2" s="130"/>
      <c r="C2" s="227" t="s">
        <v>44</v>
      </c>
      <c r="D2" s="228"/>
      <c r="E2" s="228"/>
      <c r="F2" s="228"/>
      <c r="G2" s="229"/>
      <c r="Q2" t="s">
        <v>99</v>
      </c>
    </row>
    <row r="3" spans="1:46" ht="25.05" customHeight="1" x14ac:dyDescent="0.25">
      <c r="A3" s="133" t="s">
        <v>7</v>
      </c>
      <c r="B3" s="131"/>
      <c r="C3" s="230" t="s">
        <v>41</v>
      </c>
      <c r="D3" s="231"/>
      <c r="E3" s="231"/>
      <c r="F3" s="231"/>
      <c r="G3" s="232"/>
      <c r="Q3" t="s">
        <v>100</v>
      </c>
    </row>
    <row r="4" spans="1:46" ht="25.05" hidden="1" customHeight="1" x14ac:dyDescent="0.25">
      <c r="A4" s="133" t="s">
        <v>8</v>
      </c>
      <c r="B4" s="131"/>
      <c r="C4" s="230"/>
      <c r="D4" s="231"/>
      <c r="E4" s="231"/>
      <c r="F4" s="231"/>
      <c r="G4" s="232"/>
      <c r="Q4" t="s">
        <v>101</v>
      </c>
    </row>
    <row r="5" spans="1:46" hidden="1" x14ac:dyDescent="0.25">
      <c r="A5" s="134" t="s">
        <v>102</v>
      </c>
      <c r="B5" s="135"/>
      <c r="C5" s="135"/>
      <c r="D5" s="136"/>
      <c r="E5" s="136"/>
      <c r="F5" s="136"/>
      <c r="G5" s="137"/>
      <c r="Q5" t="s">
        <v>103</v>
      </c>
    </row>
    <row r="7" spans="1:46" x14ac:dyDescent="0.25">
      <c r="A7" s="142" t="s">
        <v>104</v>
      </c>
      <c r="B7" s="143" t="s">
        <v>105</v>
      </c>
      <c r="C7" s="143" t="s">
        <v>106</v>
      </c>
      <c r="D7" s="142" t="s">
        <v>107</v>
      </c>
      <c r="E7" s="142" t="s">
        <v>108</v>
      </c>
      <c r="F7" s="138" t="s">
        <v>109</v>
      </c>
      <c r="G7" s="151" t="s">
        <v>28</v>
      </c>
    </row>
    <row r="8" spans="1:46" x14ac:dyDescent="0.25">
      <c r="A8" s="152" t="s">
        <v>110</v>
      </c>
      <c r="B8" s="153" t="s">
        <v>56</v>
      </c>
      <c r="C8" s="154" t="s">
        <v>57</v>
      </c>
      <c r="D8" s="155"/>
      <c r="E8" s="156"/>
      <c r="F8" s="157"/>
      <c r="G8" s="157">
        <f>SUMIF(Q9:Q12,"&lt;&gt;NOR",G9:G12)</f>
        <v>0</v>
      </c>
      <c r="Q8" t="s">
        <v>111</v>
      </c>
    </row>
    <row r="9" spans="1:46" ht="20.399999999999999" outlineLevel="1" x14ac:dyDescent="0.25">
      <c r="A9" s="140">
        <v>1</v>
      </c>
      <c r="B9" s="140" t="s">
        <v>112</v>
      </c>
      <c r="C9" s="167" t="s">
        <v>113</v>
      </c>
      <c r="D9" s="144" t="s">
        <v>114</v>
      </c>
      <c r="E9" s="146">
        <v>14.095000000000001</v>
      </c>
      <c r="F9" s="148">
        <v>0</v>
      </c>
      <c r="G9" s="149">
        <f>ROUND(E9*F9,2)</f>
        <v>0</v>
      </c>
      <c r="H9" s="139"/>
      <c r="I9" s="139"/>
      <c r="J9" s="139"/>
      <c r="K9" s="139"/>
      <c r="L9" s="139"/>
      <c r="M9" s="139"/>
      <c r="N9" s="139"/>
      <c r="O9" s="139"/>
      <c r="P9" s="139"/>
      <c r="Q9" s="139" t="s">
        <v>115</v>
      </c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</row>
    <row r="10" spans="1:46" outlineLevel="1" x14ac:dyDescent="0.25">
      <c r="A10" s="140">
        <v>2</v>
      </c>
      <c r="B10" s="140" t="s">
        <v>116</v>
      </c>
      <c r="C10" s="167" t="s">
        <v>117</v>
      </c>
      <c r="D10" s="144" t="s">
        <v>114</v>
      </c>
      <c r="E10" s="146">
        <v>1.5424</v>
      </c>
      <c r="F10" s="148">
        <v>0</v>
      </c>
      <c r="G10" s="149">
        <f>ROUND(E10*F10,2)</f>
        <v>0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 t="s">
        <v>115</v>
      </c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</row>
    <row r="11" spans="1:46" outlineLevel="1" x14ac:dyDescent="0.25">
      <c r="A11" s="140">
        <v>3</v>
      </c>
      <c r="B11" s="140" t="s">
        <v>118</v>
      </c>
      <c r="C11" s="167" t="s">
        <v>119</v>
      </c>
      <c r="D11" s="144" t="s">
        <v>120</v>
      </c>
      <c r="E11" s="146">
        <v>1</v>
      </c>
      <c r="F11" s="148">
        <v>0</v>
      </c>
      <c r="G11" s="149">
        <f>ROUND(E11*F11,2)</f>
        <v>0</v>
      </c>
      <c r="H11" s="139"/>
      <c r="I11" s="139"/>
      <c r="J11" s="139"/>
      <c r="K11" s="139"/>
      <c r="L11" s="139"/>
      <c r="M11" s="139"/>
      <c r="N11" s="139"/>
      <c r="O11" s="139"/>
      <c r="P11" s="139"/>
      <c r="Q11" s="139" t="s">
        <v>115</v>
      </c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</row>
    <row r="12" spans="1:46" ht="20.399999999999999" outlineLevel="1" x14ac:dyDescent="0.25">
      <c r="A12" s="140">
        <v>4</v>
      </c>
      <c r="B12" s="140" t="s">
        <v>121</v>
      </c>
      <c r="C12" s="167" t="s">
        <v>329</v>
      </c>
      <c r="D12" s="144" t="s">
        <v>120</v>
      </c>
      <c r="E12" s="146">
        <v>1</v>
      </c>
      <c r="F12" s="148">
        <v>0</v>
      </c>
      <c r="G12" s="149">
        <f>ROUND(E12*F12,2)</f>
        <v>0</v>
      </c>
      <c r="H12" s="139"/>
      <c r="I12" s="139"/>
      <c r="J12" s="139"/>
      <c r="K12" s="139"/>
      <c r="L12" s="139"/>
      <c r="M12" s="139"/>
      <c r="N12" s="139"/>
      <c r="O12" s="139"/>
      <c r="P12" s="139"/>
      <c r="Q12" s="139" t="s">
        <v>115</v>
      </c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</row>
    <row r="13" spans="1:46" x14ac:dyDescent="0.25">
      <c r="A13" s="141" t="s">
        <v>110</v>
      </c>
      <c r="B13" s="141" t="s">
        <v>58</v>
      </c>
      <c r="C13" s="168" t="s">
        <v>59</v>
      </c>
      <c r="D13" s="145"/>
      <c r="E13" s="147"/>
      <c r="F13" s="150"/>
      <c r="G13" s="150">
        <f>SUMIF(Q14:Q14,"&lt;&gt;NOR",G14:G14)</f>
        <v>0</v>
      </c>
      <c r="Q13" t="s">
        <v>111</v>
      </c>
    </row>
    <row r="14" spans="1:46" ht="20.399999999999999" outlineLevel="1" x14ac:dyDescent="0.25">
      <c r="A14" s="140">
        <v>5</v>
      </c>
      <c r="B14" s="140" t="s">
        <v>122</v>
      </c>
      <c r="C14" s="167" t="s">
        <v>123</v>
      </c>
      <c r="D14" s="144" t="s">
        <v>124</v>
      </c>
      <c r="E14" s="146">
        <v>2.2999999999999998</v>
      </c>
      <c r="F14" s="148">
        <v>0</v>
      </c>
      <c r="G14" s="149">
        <f>ROUND(E14*F14,2)</f>
        <v>0</v>
      </c>
      <c r="H14" s="139"/>
      <c r="I14" s="139"/>
      <c r="J14" s="139"/>
      <c r="K14" s="139"/>
      <c r="L14" s="139"/>
      <c r="M14" s="139"/>
      <c r="N14" s="139"/>
      <c r="O14" s="139"/>
      <c r="P14" s="139"/>
      <c r="Q14" s="139" t="s">
        <v>115</v>
      </c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</row>
    <row r="15" spans="1:46" x14ac:dyDescent="0.25">
      <c r="A15" s="141" t="s">
        <v>110</v>
      </c>
      <c r="B15" s="141" t="s">
        <v>60</v>
      </c>
      <c r="C15" s="168" t="s">
        <v>61</v>
      </c>
      <c r="D15" s="145"/>
      <c r="E15" s="147"/>
      <c r="F15" s="150"/>
      <c r="G15" s="150">
        <f>SUMIF(Q16:Q24,"&lt;&gt;NOR",G16:G24)</f>
        <v>0</v>
      </c>
      <c r="Q15" t="s">
        <v>111</v>
      </c>
    </row>
    <row r="16" spans="1:46" outlineLevel="1" x14ac:dyDescent="0.25">
      <c r="A16" s="140">
        <v>6</v>
      </c>
      <c r="B16" s="140" t="s">
        <v>125</v>
      </c>
      <c r="C16" s="167" t="s">
        <v>126</v>
      </c>
      <c r="D16" s="144" t="s">
        <v>114</v>
      </c>
      <c r="E16" s="146">
        <v>5.1580000000000004</v>
      </c>
      <c r="F16" s="148">
        <v>0</v>
      </c>
      <c r="G16" s="149">
        <f t="shared" ref="G16:G24" si="0">ROUND(E16*F16,2)</f>
        <v>0</v>
      </c>
      <c r="H16" s="139"/>
      <c r="I16" s="139"/>
      <c r="J16" s="139"/>
      <c r="K16" s="139"/>
      <c r="L16" s="139"/>
      <c r="M16" s="139"/>
      <c r="N16" s="139"/>
      <c r="O16" s="139"/>
      <c r="P16" s="139"/>
      <c r="Q16" s="139" t="s">
        <v>115</v>
      </c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</row>
    <row r="17" spans="1:46" ht="20.399999999999999" outlineLevel="1" x14ac:dyDescent="0.25">
      <c r="A17" s="140">
        <v>7</v>
      </c>
      <c r="B17" s="140" t="s">
        <v>127</v>
      </c>
      <c r="C17" s="167" t="s">
        <v>128</v>
      </c>
      <c r="D17" s="144" t="s">
        <v>114</v>
      </c>
      <c r="E17" s="146">
        <v>4.4901600000000004</v>
      </c>
      <c r="F17" s="148">
        <v>0</v>
      </c>
      <c r="G17" s="149">
        <f t="shared" si="0"/>
        <v>0</v>
      </c>
      <c r="H17" s="139"/>
      <c r="I17" s="139"/>
      <c r="J17" s="139"/>
      <c r="K17" s="139"/>
      <c r="L17" s="139"/>
      <c r="M17" s="139"/>
      <c r="N17" s="139"/>
      <c r="O17" s="139"/>
      <c r="P17" s="139"/>
      <c r="Q17" s="139" t="s">
        <v>115</v>
      </c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</row>
    <row r="18" spans="1:46" outlineLevel="1" x14ac:dyDescent="0.25">
      <c r="A18" s="140">
        <v>8</v>
      </c>
      <c r="B18" s="140" t="s">
        <v>129</v>
      </c>
      <c r="C18" s="167" t="s">
        <v>130</v>
      </c>
      <c r="D18" s="144" t="s">
        <v>114</v>
      </c>
      <c r="E18" s="146">
        <v>17.389800000000001</v>
      </c>
      <c r="F18" s="148">
        <v>0</v>
      </c>
      <c r="G18" s="149">
        <f t="shared" si="0"/>
        <v>0</v>
      </c>
      <c r="H18" s="139"/>
      <c r="I18" s="139"/>
      <c r="J18" s="139"/>
      <c r="K18" s="139"/>
      <c r="L18" s="139"/>
      <c r="M18" s="139"/>
      <c r="N18" s="139"/>
      <c r="O18" s="139"/>
      <c r="P18" s="139"/>
      <c r="Q18" s="139" t="s">
        <v>115</v>
      </c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</row>
    <row r="19" spans="1:46" outlineLevel="1" x14ac:dyDescent="0.25">
      <c r="A19" s="140">
        <v>9</v>
      </c>
      <c r="B19" s="140" t="s">
        <v>131</v>
      </c>
      <c r="C19" s="167" t="s">
        <v>132</v>
      </c>
      <c r="D19" s="144" t="s">
        <v>114</v>
      </c>
      <c r="E19" s="146">
        <v>7.33</v>
      </c>
      <c r="F19" s="148">
        <v>0</v>
      </c>
      <c r="G19" s="149">
        <f t="shared" si="0"/>
        <v>0</v>
      </c>
      <c r="H19" s="139"/>
      <c r="I19" s="139"/>
      <c r="J19" s="139"/>
      <c r="K19" s="139"/>
      <c r="L19" s="139"/>
      <c r="M19" s="139"/>
      <c r="N19" s="139"/>
      <c r="O19" s="139"/>
      <c r="P19" s="139"/>
      <c r="Q19" s="139" t="s">
        <v>115</v>
      </c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</row>
    <row r="20" spans="1:46" outlineLevel="1" x14ac:dyDescent="0.25">
      <c r="A20" s="140">
        <v>10</v>
      </c>
      <c r="B20" s="140" t="s">
        <v>133</v>
      </c>
      <c r="C20" s="167" t="s">
        <v>134</v>
      </c>
      <c r="D20" s="144" t="s">
        <v>124</v>
      </c>
      <c r="E20" s="146">
        <v>8</v>
      </c>
      <c r="F20" s="148">
        <v>0</v>
      </c>
      <c r="G20" s="149">
        <f t="shared" si="0"/>
        <v>0</v>
      </c>
      <c r="H20" s="139"/>
      <c r="I20" s="139"/>
      <c r="J20" s="139"/>
      <c r="K20" s="139"/>
      <c r="L20" s="139"/>
      <c r="M20" s="139"/>
      <c r="N20" s="139"/>
      <c r="O20" s="139"/>
      <c r="P20" s="139"/>
      <c r="Q20" s="139" t="s">
        <v>115</v>
      </c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</row>
    <row r="21" spans="1:46" outlineLevel="1" x14ac:dyDescent="0.25">
      <c r="A21" s="140">
        <v>11</v>
      </c>
      <c r="B21" s="140" t="s">
        <v>135</v>
      </c>
      <c r="C21" s="167" t="s">
        <v>136</v>
      </c>
      <c r="D21" s="144" t="s">
        <v>114</v>
      </c>
      <c r="E21" s="146">
        <v>17.389800000000001</v>
      </c>
      <c r="F21" s="148">
        <v>0</v>
      </c>
      <c r="G21" s="149">
        <f t="shared" si="0"/>
        <v>0</v>
      </c>
      <c r="H21" s="139"/>
      <c r="I21" s="139"/>
      <c r="J21" s="139"/>
      <c r="K21" s="139"/>
      <c r="L21" s="139"/>
      <c r="M21" s="139"/>
      <c r="N21" s="139"/>
      <c r="O21" s="139"/>
      <c r="P21" s="139"/>
      <c r="Q21" s="139" t="s">
        <v>115</v>
      </c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</row>
    <row r="22" spans="1:46" ht="20.399999999999999" outlineLevel="1" x14ac:dyDescent="0.25">
      <c r="A22" s="140">
        <v>12</v>
      </c>
      <c r="B22" s="140" t="s">
        <v>137</v>
      </c>
      <c r="C22" s="167" t="s">
        <v>138</v>
      </c>
      <c r="D22" s="144" t="s">
        <v>114</v>
      </c>
      <c r="E22" s="146">
        <v>17.389800000000001</v>
      </c>
      <c r="F22" s="148">
        <v>0</v>
      </c>
      <c r="G22" s="149">
        <f t="shared" si="0"/>
        <v>0</v>
      </c>
      <c r="H22" s="139"/>
      <c r="I22" s="139"/>
      <c r="J22" s="139"/>
      <c r="K22" s="139"/>
      <c r="L22" s="139"/>
      <c r="M22" s="139"/>
      <c r="N22" s="139"/>
      <c r="O22" s="139"/>
      <c r="P22" s="139"/>
      <c r="Q22" s="139" t="s">
        <v>115</v>
      </c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</row>
    <row r="23" spans="1:46" outlineLevel="1" x14ac:dyDescent="0.25">
      <c r="A23" s="140">
        <v>13</v>
      </c>
      <c r="B23" s="140" t="s">
        <v>139</v>
      </c>
      <c r="C23" s="167" t="s">
        <v>140</v>
      </c>
      <c r="D23" s="144" t="s">
        <v>114</v>
      </c>
      <c r="E23" s="146">
        <v>17.389800000000001</v>
      </c>
      <c r="F23" s="148">
        <v>0</v>
      </c>
      <c r="G23" s="149">
        <f t="shared" si="0"/>
        <v>0</v>
      </c>
      <c r="H23" s="139"/>
      <c r="I23" s="139"/>
      <c r="J23" s="139"/>
      <c r="K23" s="139"/>
      <c r="L23" s="139"/>
      <c r="M23" s="139"/>
      <c r="N23" s="139"/>
      <c r="O23" s="139"/>
      <c r="P23" s="139"/>
      <c r="Q23" s="139" t="s">
        <v>115</v>
      </c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</row>
    <row r="24" spans="1:46" outlineLevel="1" x14ac:dyDescent="0.25">
      <c r="A24" s="140">
        <v>14</v>
      </c>
      <c r="B24" s="140" t="s">
        <v>141</v>
      </c>
      <c r="C24" s="167" t="s">
        <v>142</v>
      </c>
      <c r="D24" s="144" t="s">
        <v>114</v>
      </c>
      <c r="E24" s="146">
        <v>7.33</v>
      </c>
      <c r="F24" s="148">
        <v>0</v>
      </c>
      <c r="G24" s="149">
        <f t="shared" si="0"/>
        <v>0</v>
      </c>
      <c r="H24" s="139"/>
      <c r="I24" s="139"/>
      <c r="J24" s="139"/>
      <c r="K24" s="139"/>
      <c r="L24" s="139"/>
      <c r="M24" s="139"/>
      <c r="N24" s="139"/>
      <c r="O24" s="139"/>
      <c r="P24" s="139"/>
      <c r="Q24" s="139" t="s">
        <v>115</v>
      </c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</row>
    <row r="25" spans="1:46" x14ac:dyDescent="0.25">
      <c r="A25" s="141" t="s">
        <v>110</v>
      </c>
      <c r="B25" s="141" t="s">
        <v>62</v>
      </c>
      <c r="C25" s="168" t="s">
        <v>63</v>
      </c>
      <c r="D25" s="145"/>
      <c r="E25" s="147"/>
      <c r="F25" s="150"/>
      <c r="G25" s="150">
        <f>SUMIF(Q26:Q27,"&lt;&gt;NOR",G26:G27)</f>
        <v>0</v>
      </c>
      <c r="Q25" t="s">
        <v>111</v>
      </c>
    </row>
    <row r="26" spans="1:46" outlineLevel="1" x14ac:dyDescent="0.25">
      <c r="A26" s="140">
        <v>15</v>
      </c>
      <c r="B26" s="140" t="s">
        <v>143</v>
      </c>
      <c r="C26" s="167" t="s">
        <v>144</v>
      </c>
      <c r="D26" s="144" t="s">
        <v>114</v>
      </c>
      <c r="E26" s="146">
        <v>7.33</v>
      </c>
      <c r="F26" s="148">
        <v>0</v>
      </c>
      <c r="G26" s="149">
        <f>ROUND(E26*F26,2)</f>
        <v>0</v>
      </c>
      <c r="H26" s="139"/>
      <c r="I26" s="139"/>
      <c r="J26" s="139"/>
      <c r="K26" s="139"/>
      <c r="L26" s="139"/>
      <c r="M26" s="139"/>
      <c r="N26" s="139"/>
      <c r="O26" s="139"/>
      <c r="P26" s="139"/>
      <c r="Q26" s="139" t="s">
        <v>115</v>
      </c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</row>
    <row r="27" spans="1:46" ht="20.399999999999999" outlineLevel="1" x14ac:dyDescent="0.25">
      <c r="A27" s="140">
        <v>16</v>
      </c>
      <c r="B27" s="140" t="s">
        <v>145</v>
      </c>
      <c r="C27" s="167" t="s">
        <v>146</v>
      </c>
      <c r="D27" s="144" t="s">
        <v>114</v>
      </c>
      <c r="E27" s="146">
        <v>7.33</v>
      </c>
      <c r="F27" s="148">
        <v>0</v>
      </c>
      <c r="G27" s="149">
        <f>ROUND(E27*F27,2)</f>
        <v>0</v>
      </c>
      <c r="H27" s="139"/>
      <c r="I27" s="139"/>
      <c r="J27" s="139"/>
      <c r="K27" s="139"/>
      <c r="L27" s="139"/>
      <c r="M27" s="139"/>
      <c r="N27" s="139"/>
      <c r="O27" s="139"/>
      <c r="P27" s="139"/>
      <c r="Q27" s="139" t="s">
        <v>115</v>
      </c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</row>
    <row r="28" spans="1:46" x14ac:dyDescent="0.25">
      <c r="A28" s="141" t="s">
        <v>110</v>
      </c>
      <c r="B28" s="141" t="s">
        <v>64</v>
      </c>
      <c r="C28" s="168" t="s">
        <v>65</v>
      </c>
      <c r="D28" s="145"/>
      <c r="E28" s="147"/>
      <c r="F28" s="150"/>
      <c r="G28" s="150">
        <f>SUMIF(Q29:Q29,"&lt;&gt;NOR",G29:G29)</f>
        <v>0</v>
      </c>
      <c r="Q28" t="s">
        <v>111</v>
      </c>
    </row>
    <row r="29" spans="1:46" ht="20.399999999999999" outlineLevel="1" x14ac:dyDescent="0.25">
      <c r="A29" s="140">
        <v>17</v>
      </c>
      <c r="B29" s="140" t="s">
        <v>147</v>
      </c>
      <c r="C29" s="167" t="s">
        <v>148</v>
      </c>
      <c r="D29" s="144" t="s">
        <v>120</v>
      </c>
      <c r="E29" s="146">
        <v>1</v>
      </c>
      <c r="F29" s="148">
        <v>0</v>
      </c>
      <c r="G29" s="149">
        <f>ROUND(E29*F29,2)</f>
        <v>0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39" t="s">
        <v>115</v>
      </c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</row>
    <row r="30" spans="1:46" x14ac:dyDescent="0.25">
      <c r="A30" s="141" t="s">
        <v>110</v>
      </c>
      <c r="B30" s="141" t="s">
        <v>66</v>
      </c>
      <c r="C30" s="168" t="s">
        <v>67</v>
      </c>
      <c r="D30" s="145"/>
      <c r="E30" s="147"/>
      <c r="F30" s="150"/>
      <c r="G30" s="150">
        <f>SUMIF(Q31:Q32,"&lt;&gt;NOR",G31:G32)</f>
        <v>0</v>
      </c>
      <c r="Q30" t="s">
        <v>111</v>
      </c>
    </row>
    <row r="31" spans="1:46" outlineLevel="1" x14ac:dyDescent="0.25">
      <c r="A31" s="140">
        <v>18</v>
      </c>
      <c r="B31" s="140" t="s">
        <v>149</v>
      </c>
      <c r="C31" s="167" t="s">
        <v>150</v>
      </c>
      <c r="D31" s="144" t="s">
        <v>151</v>
      </c>
      <c r="E31" s="146">
        <v>1</v>
      </c>
      <c r="F31" s="148">
        <v>0</v>
      </c>
      <c r="G31" s="149">
        <f>ROUND(E31*F31,2)</f>
        <v>0</v>
      </c>
      <c r="H31" s="139"/>
      <c r="I31" s="139"/>
      <c r="J31" s="139"/>
      <c r="K31" s="139"/>
      <c r="L31" s="139"/>
      <c r="M31" s="139"/>
      <c r="N31" s="139"/>
      <c r="O31" s="139"/>
      <c r="P31" s="139"/>
      <c r="Q31" s="139" t="s">
        <v>115</v>
      </c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</row>
    <row r="32" spans="1:46" outlineLevel="1" x14ac:dyDescent="0.25">
      <c r="A32" s="140">
        <v>19</v>
      </c>
      <c r="B32" s="140" t="s">
        <v>152</v>
      </c>
      <c r="C32" s="167" t="s">
        <v>153</v>
      </c>
      <c r="D32" s="144" t="s">
        <v>114</v>
      </c>
      <c r="E32" s="146">
        <v>7.33</v>
      </c>
      <c r="F32" s="148">
        <v>0</v>
      </c>
      <c r="G32" s="149">
        <f>ROUND(E32*F32,2)</f>
        <v>0</v>
      </c>
      <c r="H32" s="139"/>
      <c r="I32" s="139"/>
      <c r="J32" s="139"/>
      <c r="K32" s="139"/>
      <c r="L32" s="139"/>
      <c r="M32" s="139"/>
      <c r="N32" s="139"/>
      <c r="O32" s="139"/>
      <c r="P32" s="139"/>
      <c r="Q32" s="139" t="s">
        <v>115</v>
      </c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</row>
    <row r="33" spans="1:46" x14ac:dyDescent="0.25">
      <c r="A33" s="141" t="s">
        <v>110</v>
      </c>
      <c r="B33" s="141" t="s">
        <v>68</v>
      </c>
      <c r="C33" s="168" t="s">
        <v>69</v>
      </c>
      <c r="D33" s="145"/>
      <c r="E33" s="147"/>
      <c r="F33" s="150"/>
      <c r="G33" s="150">
        <f>SUMIF(Q34:Q34,"&lt;&gt;NOR",G34:G34)</f>
        <v>0</v>
      </c>
      <c r="Q33" t="s">
        <v>111</v>
      </c>
    </row>
    <row r="34" spans="1:46" ht="20.399999999999999" outlineLevel="1" x14ac:dyDescent="0.25">
      <c r="A34" s="140">
        <v>20</v>
      </c>
      <c r="B34" s="140" t="s">
        <v>154</v>
      </c>
      <c r="C34" s="167" t="s">
        <v>155</v>
      </c>
      <c r="D34" s="144" t="s">
        <v>114</v>
      </c>
      <c r="E34" s="146">
        <v>12.488</v>
      </c>
      <c r="F34" s="148">
        <v>0</v>
      </c>
      <c r="G34" s="149">
        <f>ROUND(E34*F34,2)</f>
        <v>0</v>
      </c>
      <c r="H34" s="139"/>
      <c r="I34" s="139"/>
      <c r="J34" s="139"/>
      <c r="K34" s="139"/>
      <c r="L34" s="139"/>
      <c r="M34" s="139"/>
      <c r="N34" s="139"/>
      <c r="O34" s="139"/>
      <c r="P34" s="139"/>
      <c r="Q34" s="139" t="s">
        <v>115</v>
      </c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</row>
    <row r="35" spans="1:46" x14ac:dyDescent="0.25">
      <c r="A35" s="141" t="s">
        <v>110</v>
      </c>
      <c r="B35" s="141" t="s">
        <v>70</v>
      </c>
      <c r="C35" s="168" t="s">
        <v>71</v>
      </c>
      <c r="D35" s="145"/>
      <c r="E35" s="147"/>
      <c r="F35" s="150"/>
      <c r="G35" s="150">
        <f>SUMIF(Q36:Q39,"&lt;&gt;NOR",G36:G39)</f>
        <v>0</v>
      </c>
      <c r="Q35" t="s">
        <v>111</v>
      </c>
    </row>
    <row r="36" spans="1:46" outlineLevel="1" x14ac:dyDescent="0.25">
      <c r="A36" s="140">
        <v>21</v>
      </c>
      <c r="B36" s="140" t="s">
        <v>156</v>
      </c>
      <c r="C36" s="167" t="s">
        <v>157</v>
      </c>
      <c r="D36" s="144" t="s">
        <v>114</v>
      </c>
      <c r="E36" s="146">
        <v>7.33</v>
      </c>
      <c r="F36" s="148">
        <v>0</v>
      </c>
      <c r="G36" s="149">
        <f>ROUND(E36*F36,2)</f>
        <v>0</v>
      </c>
      <c r="H36" s="139"/>
      <c r="I36" s="139"/>
      <c r="J36" s="139"/>
      <c r="K36" s="139"/>
      <c r="L36" s="139"/>
      <c r="M36" s="139"/>
      <c r="N36" s="139"/>
      <c r="O36" s="139"/>
      <c r="P36" s="139"/>
      <c r="Q36" s="139" t="s">
        <v>115</v>
      </c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</row>
    <row r="37" spans="1:46" outlineLevel="1" x14ac:dyDescent="0.25">
      <c r="A37" s="140">
        <v>22</v>
      </c>
      <c r="B37" s="140" t="s">
        <v>158</v>
      </c>
      <c r="C37" s="167" t="s">
        <v>159</v>
      </c>
      <c r="D37" s="144" t="s">
        <v>160</v>
      </c>
      <c r="E37" s="146">
        <v>0.39234000000000002</v>
      </c>
      <c r="F37" s="148">
        <v>0</v>
      </c>
      <c r="G37" s="149">
        <f>ROUND(E37*F37,2)</f>
        <v>0</v>
      </c>
      <c r="H37" s="139"/>
      <c r="I37" s="139"/>
      <c r="J37" s="139"/>
      <c r="K37" s="139"/>
      <c r="L37" s="139"/>
      <c r="M37" s="139"/>
      <c r="N37" s="139"/>
      <c r="O37" s="139"/>
      <c r="P37" s="139"/>
      <c r="Q37" s="139" t="s">
        <v>115</v>
      </c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</row>
    <row r="38" spans="1:46" outlineLevel="1" x14ac:dyDescent="0.25">
      <c r="A38" s="140">
        <v>23</v>
      </c>
      <c r="B38" s="140" t="s">
        <v>161</v>
      </c>
      <c r="C38" s="167" t="s">
        <v>162</v>
      </c>
      <c r="D38" s="144" t="s">
        <v>114</v>
      </c>
      <c r="E38" s="146">
        <v>2.758</v>
      </c>
      <c r="F38" s="148">
        <v>0</v>
      </c>
      <c r="G38" s="149">
        <f>ROUND(E38*F38,2)</f>
        <v>0</v>
      </c>
      <c r="H38" s="139"/>
      <c r="I38" s="139"/>
      <c r="J38" s="139"/>
      <c r="K38" s="139"/>
      <c r="L38" s="139"/>
      <c r="M38" s="139"/>
      <c r="N38" s="139"/>
      <c r="O38" s="139"/>
      <c r="P38" s="139"/>
      <c r="Q38" s="139" t="s">
        <v>115</v>
      </c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</row>
    <row r="39" spans="1:46" ht="20.399999999999999" outlineLevel="1" x14ac:dyDescent="0.25">
      <c r="A39" s="140">
        <v>24</v>
      </c>
      <c r="B39" s="140" t="s">
        <v>163</v>
      </c>
      <c r="C39" s="167" t="s">
        <v>164</v>
      </c>
      <c r="D39" s="144" t="s">
        <v>120</v>
      </c>
      <c r="E39" s="146">
        <v>2</v>
      </c>
      <c r="F39" s="148">
        <v>0</v>
      </c>
      <c r="G39" s="149">
        <f>ROUND(E39*F39,2)</f>
        <v>0</v>
      </c>
      <c r="H39" s="139"/>
      <c r="I39" s="139"/>
      <c r="J39" s="139"/>
      <c r="K39" s="139"/>
      <c r="L39" s="139"/>
      <c r="M39" s="139"/>
      <c r="N39" s="139"/>
      <c r="O39" s="139"/>
      <c r="P39" s="139"/>
      <c r="Q39" s="139" t="s">
        <v>115</v>
      </c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</row>
    <row r="40" spans="1:46" x14ac:dyDescent="0.25">
      <c r="A40" s="141" t="s">
        <v>110</v>
      </c>
      <c r="B40" s="141" t="s">
        <v>72</v>
      </c>
      <c r="C40" s="168" t="s">
        <v>73</v>
      </c>
      <c r="D40" s="145"/>
      <c r="E40" s="147"/>
      <c r="F40" s="150"/>
      <c r="G40" s="150">
        <f>SUMIF(Q41:Q52,"&lt;&gt;NOR",G41:G52)</f>
        <v>0</v>
      </c>
      <c r="Q40" t="s">
        <v>111</v>
      </c>
    </row>
    <row r="41" spans="1:46" outlineLevel="1" x14ac:dyDescent="0.25">
      <c r="A41" s="140">
        <v>25</v>
      </c>
      <c r="B41" s="140" t="s">
        <v>165</v>
      </c>
      <c r="C41" s="167" t="s">
        <v>166</v>
      </c>
      <c r="D41" s="144" t="s">
        <v>114</v>
      </c>
      <c r="E41" s="146">
        <v>14.095000000000001</v>
      </c>
      <c r="F41" s="148">
        <v>0</v>
      </c>
      <c r="G41" s="149">
        <f t="shared" ref="G41:G52" si="1">ROUND(E41*F41,2)</f>
        <v>0</v>
      </c>
      <c r="H41" s="139"/>
      <c r="I41" s="139"/>
      <c r="J41" s="139"/>
      <c r="K41" s="139"/>
      <c r="L41" s="139"/>
      <c r="M41" s="139"/>
      <c r="N41" s="139"/>
      <c r="O41" s="139"/>
      <c r="P41" s="139"/>
      <c r="Q41" s="139" t="s">
        <v>115</v>
      </c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</row>
    <row r="42" spans="1:46" outlineLevel="1" x14ac:dyDescent="0.25">
      <c r="A42" s="140">
        <v>26</v>
      </c>
      <c r="B42" s="140" t="s">
        <v>167</v>
      </c>
      <c r="C42" s="167" t="s">
        <v>168</v>
      </c>
      <c r="D42" s="144" t="s">
        <v>124</v>
      </c>
      <c r="E42" s="146">
        <v>8</v>
      </c>
      <c r="F42" s="148">
        <v>0</v>
      </c>
      <c r="G42" s="149">
        <f t="shared" si="1"/>
        <v>0</v>
      </c>
      <c r="H42" s="139"/>
      <c r="I42" s="139"/>
      <c r="J42" s="139"/>
      <c r="K42" s="139"/>
      <c r="L42" s="139"/>
      <c r="M42" s="139"/>
      <c r="N42" s="139"/>
      <c r="O42" s="139"/>
      <c r="P42" s="139"/>
      <c r="Q42" s="139" t="s">
        <v>115</v>
      </c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</row>
    <row r="43" spans="1:46" outlineLevel="1" x14ac:dyDescent="0.25">
      <c r="A43" s="140">
        <v>27</v>
      </c>
      <c r="B43" s="140" t="s">
        <v>169</v>
      </c>
      <c r="C43" s="167" t="s">
        <v>170</v>
      </c>
      <c r="D43" s="144" t="s">
        <v>114</v>
      </c>
      <c r="E43" s="146">
        <v>7.33</v>
      </c>
      <c r="F43" s="148">
        <v>0</v>
      </c>
      <c r="G43" s="149">
        <f t="shared" si="1"/>
        <v>0</v>
      </c>
      <c r="H43" s="139"/>
      <c r="I43" s="139"/>
      <c r="J43" s="139"/>
      <c r="K43" s="139"/>
      <c r="L43" s="139"/>
      <c r="M43" s="139"/>
      <c r="N43" s="139"/>
      <c r="O43" s="139"/>
      <c r="P43" s="139"/>
      <c r="Q43" s="139" t="s">
        <v>115</v>
      </c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</row>
    <row r="44" spans="1:46" outlineLevel="1" x14ac:dyDescent="0.25">
      <c r="A44" s="140">
        <v>28</v>
      </c>
      <c r="B44" s="140" t="s">
        <v>171</v>
      </c>
      <c r="C44" s="167" t="s">
        <v>172</v>
      </c>
      <c r="D44" s="144" t="s">
        <v>114</v>
      </c>
      <c r="E44" s="146">
        <v>17.389800000000001</v>
      </c>
      <c r="F44" s="148">
        <v>0</v>
      </c>
      <c r="G44" s="149">
        <f t="shared" si="1"/>
        <v>0</v>
      </c>
      <c r="H44" s="139"/>
      <c r="I44" s="139"/>
      <c r="J44" s="139"/>
      <c r="K44" s="139"/>
      <c r="L44" s="139"/>
      <c r="M44" s="139"/>
      <c r="N44" s="139"/>
      <c r="O44" s="139"/>
      <c r="P44" s="139"/>
      <c r="Q44" s="139" t="s">
        <v>115</v>
      </c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</row>
    <row r="45" spans="1:46" ht="20.399999999999999" outlineLevel="1" x14ac:dyDescent="0.25">
      <c r="A45" s="140">
        <v>29</v>
      </c>
      <c r="B45" s="140" t="s">
        <v>173</v>
      </c>
      <c r="C45" s="167" t="s">
        <v>174</v>
      </c>
      <c r="D45" s="144" t="s">
        <v>175</v>
      </c>
      <c r="E45" s="146">
        <v>4</v>
      </c>
      <c r="F45" s="148">
        <v>0</v>
      </c>
      <c r="G45" s="149">
        <f t="shared" si="1"/>
        <v>0</v>
      </c>
      <c r="H45" s="139"/>
      <c r="I45" s="139"/>
      <c r="J45" s="139"/>
      <c r="K45" s="139"/>
      <c r="L45" s="139"/>
      <c r="M45" s="139"/>
      <c r="N45" s="139"/>
      <c r="O45" s="139"/>
      <c r="P45" s="139"/>
      <c r="Q45" s="139" t="s">
        <v>115</v>
      </c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</row>
    <row r="46" spans="1:46" outlineLevel="1" x14ac:dyDescent="0.25">
      <c r="A46" s="140">
        <v>30</v>
      </c>
      <c r="B46" s="140" t="s">
        <v>176</v>
      </c>
      <c r="C46" s="167" t="s">
        <v>177</v>
      </c>
      <c r="D46" s="144" t="s">
        <v>175</v>
      </c>
      <c r="E46" s="146">
        <v>12</v>
      </c>
      <c r="F46" s="148">
        <v>0</v>
      </c>
      <c r="G46" s="149">
        <f t="shared" si="1"/>
        <v>0</v>
      </c>
      <c r="H46" s="139"/>
      <c r="I46" s="139"/>
      <c r="J46" s="139"/>
      <c r="K46" s="139"/>
      <c r="L46" s="139"/>
      <c r="M46" s="139"/>
      <c r="N46" s="139"/>
      <c r="O46" s="139"/>
      <c r="P46" s="139"/>
      <c r="Q46" s="139" t="s">
        <v>115</v>
      </c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</row>
    <row r="47" spans="1:46" outlineLevel="1" x14ac:dyDescent="0.25">
      <c r="A47" s="140">
        <v>31</v>
      </c>
      <c r="B47" s="140" t="s">
        <v>178</v>
      </c>
      <c r="C47" s="167" t="s">
        <v>179</v>
      </c>
      <c r="D47" s="144" t="s">
        <v>180</v>
      </c>
      <c r="E47" s="146">
        <v>3.5</v>
      </c>
      <c r="F47" s="148">
        <v>0</v>
      </c>
      <c r="G47" s="149">
        <f t="shared" si="1"/>
        <v>0</v>
      </c>
      <c r="H47" s="139"/>
      <c r="I47" s="139"/>
      <c r="J47" s="139"/>
      <c r="K47" s="139"/>
      <c r="L47" s="139"/>
      <c r="M47" s="139"/>
      <c r="N47" s="139"/>
      <c r="O47" s="139"/>
      <c r="P47" s="139"/>
      <c r="Q47" s="139" t="s">
        <v>115</v>
      </c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</row>
    <row r="48" spans="1:46" outlineLevel="1" x14ac:dyDescent="0.25">
      <c r="A48" s="140">
        <v>32</v>
      </c>
      <c r="B48" s="140" t="s">
        <v>181</v>
      </c>
      <c r="C48" s="167" t="s">
        <v>182</v>
      </c>
      <c r="D48" s="144" t="s">
        <v>180</v>
      </c>
      <c r="E48" s="146">
        <v>3.5</v>
      </c>
      <c r="F48" s="148">
        <v>0</v>
      </c>
      <c r="G48" s="149">
        <f t="shared" si="1"/>
        <v>0</v>
      </c>
      <c r="H48" s="139"/>
      <c r="I48" s="139"/>
      <c r="J48" s="139"/>
      <c r="K48" s="139"/>
      <c r="L48" s="139"/>
      <c r="M48" s="139"/>
      <c r="N48" s="139"/>
      <c r="O48" s="139"/>
      <c r="P48" s="139"/>
      <c r="Q48" s="139" t="s">
        <v>115</v>
      </c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</row>
    <row r="49" spans="1:46" outlineLevel="1" x14ac:dyDescent="0.25">
      <c r="A49" s="140">
        <v>33</v>
      </c>
      <c r="B49" s="140" t="s">
        <v>183</v>
      </c>
      <c r="C49" s="167" t="s">
        <v>184</v>
      </c>
      <c r="D49" s="144" t="s">
        <v>180</v>
      </c>
      <c r="E49" s="146">
        <v>12.5</v>
      </c>
      <c r="F49" s="148">
        <v>0</v>
      </c>
      <c r="G49" s="149">
        <f t="shared" si="1"/>
        <v>0</v>
      </c>
      <c r="H49" s="139"/>
      <c r="I49" s="139"/>
      <c r="J49" s="139"/>
      <c r="K49" s="139"/>
      <c r="L49" s="139"/>
      <c r="M49" s="139"/>
      <c r="N49" s="139"/>
      <c r="O49" s="139"/>
      <c r="P49" s="139"/>
      <c r="Q49" s="139" t="s">
        <v>115</v>
      </c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</row>
    <row r="50" spans="1:46" outlineLevel="1" x14ac:dyDescent="0.25">
      <c r="A50" s="140">
        <v>34</v>
      </c>
      <c r="B50" s="140" t="s">
        <v>185</v>
      </c>
      <c r="C50" s="167" t="s">
        <v>186</v>
      </c>
      <c r="D50" s="144" t="s">
        <v>180</v>
      </c>
      <c r="E50" s="146">
        <v>3.5</v>
      </c>
      <c r="F50" s="148">
        <v>0</v>
      </c>
      <c r="G50" s="149">
        <f t="shared" si="1"/>
        <v>0</v>
      </c>
      <c r="H50" s="139"/>
      <c r="I50" s="139"/>
      <c r="J50" s="139"/>
      <c r="K50" s="139"/>
      <c r="L50" s="139"/>
      <c r="M50" s="139"/>
      <c r="N50" s="139"/>
      <c r="O50" s="139"/>
      <c r="P50" s="139"/>
      <c r="Q50" s="139" t="s">
        <v>115</v>
      </c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</row>
    <row r="51" spans="1:46" ht="20.399999999999999" outlineLevel="1" x14ac:dyDescent="0.25">
      <c r="A51" s="140">
        <v>35</v>
      </c>
      <c r="B51" s="140" t="s">
        <v>187</v>
      </c>
      <c r="C51" s="167" t="s">
        <v>188</v>
      </c>
      <c r="D51" s="144" t="s">
        <v>180</v>
      </c>
      <c r="E51" s="146">
        <v>3.5</v>
      </c>
      <c r="F51" s="148">
        <v>0</v>
      </c>
      <c r="G51" s="149">
        <f t="shared" si="1"/>
        <v>0</v>
      </c>
      <c r="H51" s="139"/>
      <c r="I51" s="139"/>
      <c r="J51" s="139"/>
      <c r="K51" s="139"/>
      <c r="L51" s="139"/>
      <c r="M51" s="139"/>
      <c r="N51" s="139"/>
      <c r="O51" s="139"/>
      <c r="P51" s="139"/>
      <c r="Q51" s="139" t="s">
        <v>115</v>
      </c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</row>
    <row r="52" spans="1:46" ht="20.399999999999999" outlineLevel="1" x14ac:dyDescent="0.25">
      <c r="A52" s="140">
        <v>36</v>
      </c>
      <c r="B52" s="140" t="s">
        <v>189</v>
      </c>
      <c r="C52" s="167" t="s">
        <v>190</v>
      </c>
      <c r="D52" s="144" t="s">
        <v>180</v>
      </c>
      <c r="E52" s="146">
        <v>3.5</v>
      </c>
      <c r="F52" s="148">
        <v>0</v>
      </c>
      <c r="G52" s="149">
        <f t="shared" si="1"/>
        <v>0</v>
      </c>
      <c r="H52" s="139"/>
      <c r="I52" s="139"/>
      <c r="J52" s="139"/>
      <c r="K52" s="139"/>
      <c r="L52" s="139"/>
      <c r="M52" s="139"/>
      <c r="N52" s="139"/>
      <c r="O52" s="139"/>
      <c r="P52" s="139"/>
      <c r="Q52" s="139" t="s">
        <v>115</v>
      </c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</row>
    <row r="53" spans="1:46" x14ac:dyDescent="0.25">
      <c r="A53" s="141" t="s">
        <v>110</v>
      </c>
      <c r="B53" s="141" t="s">
        <v>74</v>
      </c>
      <c r="C53" s="168" t="s">
        <v>75</v>
      </c>
      <c r="D53" s="145"/>
      <c r="E53" s="147"/>
      <c r="F53" s="150"/>
      <c r="G53" s="150">
        <f>SUMIF(Q54:Q54,"&lt;&gt;NOR",G54:G54)</f>
        <v>0</v>
      </c>
      <c r="Q53" t="s">
        <v>111</v>
      </c>
    </row>
    <row r="54" spans="1:46" outlineLevel="1" x14ac:dyDescent="0.25">
      <c r="A54" s="140">
        <v>37</v>
      </c>
      <c r="B54" s="140" t="s">
        <v>191</v>
      </c>
      <c r="C54" s="167" t="s">
        <v>192</v>
      </c>
      <c r="D54" s="144" t="s">
        <v>180</v>
      </c>
      <c r="E54" s="146">
        <v>4.3</v>
      </c>
      <c r="F54" s="148">
        <v>0</v>
      </c>
      <c r="G54" s="149">
        <f>ROUND(E54*F54,2)</f>
        <v>0</v>
      </c>
      <c r="H54" s="139"/>
      <c r="I54" s="139"/>
      <c r="J54" s="139"/>
      <c r="K54" s="139"/>
      <c r="L54" s="139"/>
      <c r="M54" s="139"/>
      <c r="N54" s="139"/>
      <c r="O54" s="139"/>
      <c r="P54" s="139"/>
      <c r="Q54" s="139" t="s">
        <v>115</v>
      </c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</row>
    <row r="55" spans="1:46" x14ac:dyDescent="0.25">
      <c r="A55" s="141" t="s">
        <v>110</v>
      </c>
      <c r="B55" s="141" t="s">
        <v>76</v>
      </c>
      <c r="C55" s="168" t="s">
        <v>77</v>
      </c>
      <c r="D55" s="145"/>
      <c r="E55" s="147"/>
      <c r="F55" s="150"/>
      <c r="G55" s="150">
        <f>SUMIF(Q56:Q61,"&lt;&gt;NOR",G56:G61)</f>
        <v>0</v>
      </c>
      <c r="Q55" t="s">
        <v>111</v>
      </c>
    </row>
    <row r="56" spans="1:46" outlineLevel="1" x14ac:dyDescent="0.25">
      <c r="A56" s="140">
        <v>38</v>
      </c>
      <c r="B56" s="140" t="s">
        <v>193</v>
      </c>
      <c r="C56" s="167" t="s">
        <v>194</v>
      </c>
      <c r="D56" s="144" t="s">
        <v>124</v>
      </c>
      <c r="E56" s="146">
        <v>2</v>
      </c>
      <c r="F56" s="148">
        <v>0</v>
      </c>
      <c r="G56" s="149">
        <f t="shared" ref="G56:G61" si="2">ROUND(E56*F56,2)</f>
        <v>0</v>
      </c>
      <c r="H56" s="139"/>
      <c r="I56" s="139"/>
      <c r="J56" s="139"/>
      <c r="K56" s="139"/>
      <c r="L56" s="139"/>
      <c r="M56" s="139"/>
      <c r="N56" s="139"/>
      <c r="O56" s="139"/>
      <c r="P56" s="139"/>
      <c r="Q56" s="139" t="s">
        <v>115</v>
      </c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</row>
    <row r="57" spans="1:46" outlineLevel="1" x14ac:dyDescent="0.25">
      <c r="A57" s="140">
        <v>39</v>
      </c>
      <c r="B57" s="140" t="s">
        <v>195</v>
      </c>
      <c r="C57" s="167" t="s">
        <v>196</v>
      </c>
      <c r="D57" s="144" t="s">
        <v>124</v>
      </c>
      <c r="E57" s="146">
        <v>2</v>
      </c>
      <c r="F57" s="148">
        <v>0</v>
      </c>
      <c r="G57" s="149">
        <f t="shared" si="2"/>
        <v>0</v>
      </c>
      <c r="H57" s="139"/>
      <c r="I57" s="139"/>
      <c r="J57" s="139"/>
      <c r="K57" s="139"/>
      <c r="L57" s="139"/>
      <c r="M57" s="139"/>
      <c r="N57" s="139"/>
      <c r="O57" s="139"/>
      <c r="P57" s="139"/>
      <c r="Q57" s="139" t="s">
        <v>115</v>
      </c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</row>
    <row r="58" spans="1:46" outlineLevel="1" x14ac:dyDescent="0.25">
      <c r="A58" s="140">
        <v>40</v>
      </c>
      <c r="B58" s="140" t="s">
        <v>197</v>
      </c>
      <c r="C58" s="167" t="s">
        <v>198</v>
      </c>
      <c r="D58" s="144" t="s">
        <v>124</v>
      </c>
      <c r="E58" s="146">
        <v>2</v>
      </c>
      <c r="F58" s="148">
        <v>0</v>
      </c>
      <c r="G58" s="149">
        <f t="shared" si="2"/>
        <v>0</v>
      </c>
      <c r="H58" s="139"/>
      <c r="I58" s="139"/>
      <c r="J58" s="139"/>
      <c r="K58" s="139"/>
      <c r="L58" s="139"/>
      <c r="M58" s="139"/>
      <c r="N58" s="139"/>
      <c r="O58" s="139"/>
      <c r="P58" s="139"/>
      <c r="Q58" s="139" t="s">
        <v>115</v>
      </c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</row>
    <row r="59" spans="1:46" outlineLevel="1" x14ac:dyDescent="0.25">
      <c r="A59" s="140">
        <v>41</v>
      </c>
      <c r="B59" s="140" t="s">
        <v>199</v>
      </c>
      <c r="C59" s="167" t="s">
        <v>200</v>
      </c>
      <c r="D59" s="144" t="s">
        <v>120</v>
      </c>
      <c r="E59" s="146">
        <v>1</v>
      </c>
      <c r="F59" s="148">
        <v>0</v>
      </c>
      <c r="G59" s="149">
        <f t="shared" si="2"/>
        <v>0</v>
      </c>
      <c r="H59" s="139"/>
      <c r="I59" s="139"/>
      <c r="J59" s="139"/>
      <c r="K59" s="139"/>
      <c r="L59" s="139"/>
      <c r="M59" s="139"/>
      <c r="N59" s="139"/>
      <c r="O59" s="139"/>
      <c r="P59" s="139"/>
      <c r="Q59" s="139" t="s">
        <v>115</v>
      </c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</row>
    <row r="60" spans="1:46" outlineLevel="1" x14ac:dyDescent="0.25">
      <c r="A60" s="140">
        <v>42</v>
      </c>
      <c r="B60" s="140" t="s">
        <v>201</v>
      </c>
      <c r="C60" s="167" t="s">
        <v>202</v>
      </c>
      <c r="D60" s="144" t="s">
        <v>120</v>
      </c>
      <c r="E60" s="146">
        <v>1</v>
      </c>
      <c r="F60" s="148">
        <v>0</v>
      </c>
      <c r="G60" s="149">
        <f t="shared" si="2"/>
        <v>0</v>
      </c>
      <c r="H60" s="139"/>
      <c r="I60" s="139"/>
      <c r="J60" s="139"/>
      <c r="K60" s="139"/>
      <c r="L60" s="139"/>
      <c r="M60" s="139"/>
      <c r="N60" s="139"/>
      <c r="O60" s="139"/>
      <c r="P60" s="139"/>
      <c r="Q60" s="139" t="s">
        <v>115</v>
      </c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</row>
    <row r="61" spans="1:46" outlineLevel="1" x14ac:dyDescent="0.25">
      <c r="A61" s="140">
        <v>43</v>
      </c>
      <c r="B61" s="140" t="s">
        <v>203</v>
      </c>
      <c r="C61" s="167" t="s">
        <v>204</v>
      </c>
      <c r="D61" s="144" t="s">
        <v>180</v>
      </c>
      <c r="E61" s="146">
        <v>0.04</v>
      </c>
      <c r="F61" s="148">
        <v>0</v>
      </c>
      <c r="G61" s="149">
        <f t="shared" si="2"/>
        <v>0</v>
      </c>
      <c r="H61" s="139"/>
      <c r="I61" s="139"/>
      <c r="J61" s="139"/>
      <c r="K61" s="139"/>
      <c r="L61" s="139"/>
      <c r="M61" s="139"/>
      <c r="N61" s="139"/>
      <c r="O61" s="139"/>
      <c r="P61" s="139"/>
      <c r="Q61" s="139" t="s">
        <v>115</v>
      </c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</row>
    <row r="62" spans="1:46" x14ac:dyDescent="0.25">
      <c r="A62" s="141" t="s">
        <v>110</v>
      </c>
      <c r="B62" s="141" t="s">
        <v>78</v>
      </c>
      <c r="C62" s="168" t="s">
        <v>79</v>
      </c>
      <c r="D62" s="145"/>
      <c r="E62" s="147"/>
      <c r="F62" s="150"/>
      <c r="G62" s="150">
        <f>SUMIF(Q63:Q68,"&lt;&gt;NOR",G63:G68)</f>
        <v>0</v>
      </c>
      <c r="Q62" t="s">
        <v>111</v>
      </c>
    </row>
    <row r="63" spans="1:46" outlineLevel="1" x14ac:dyDescent="0.25">
      <c r="A63" s="140">
        <v>44</v>
      </c>
      <c r="B63" s="140" t="s">
        <v>205</v>
      </c>
      <c r="C63" s="167" t="s">
        <v>206</v>
      </c>
      <c r="D63" s="144" t="s">
        <v>124</v>
      </c>
      <c r="E63" s="146">
        <v>6</v>
      </c>
      <c r="F63" s="148">
        <v>0</v>
      </c>
      <c r="G63" s="149">
        <f t="shared" ref="G63:G68" si="3">ROUND(E63*F63,2)</f>
        <v>0</v>
      </c>
      <c r="H63" s="139"/>
      <c r="I63" s="139"/>
      <c r="J63" s="139"/>
      <c r="K63" s="139"/>
      <c r="L63" s="139"/>
      <c r="M63" s="139"/>
      <c r="N63" s="139"/>
      <c r="O63" s="139"/>
      <c r="P63" s="139"/>
      <c r="Q63" s="139" t="s">
        <v>115</v>
      </c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</row>
    <row r="64" spans="1:46" ht="20.399999999999999" outlineLevel="1" x14ac:dyDescent="0.25">
      <c r="A64" s="140">
        <v>45</v>
      </c>
      <c r="B64" s="140" t="s">
        <v>207</v>
      </c>
      <c r="C64" s="167" t="s">
        <v>208</v>
      </c>
      <c r="D64" s="144" t="s">
        <v>124</v>
      </c>
      <c r="E64" s="146">
        <v>6</v>
      </c>
      <c r="F64" s="148">
        <v>0</v>
      </c>
      <c r="G64" s="149">
        <f t="shared" si="3"/>
        <v>0</v>
      </c>
      <c r="H64" s="139"/>
      <c r="I64" s="139"/>
      <c r="J64" s="139"/>
      <c r="K64" s="139"/>
      <c r="L64" s="139"/>
      <c r="M64" s="139"/>
      <c r="N64" s="139"/>
      <c r="O64" s="139"/>
      <c r="P64" s="139"/>
      <c r="Q64" s="139" t="s">
        <v>115</v>
      </c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</row>
    <row r="65" spans="1:46" outlineLevel="1" x14ac:dyDescent="0.25">
      <c r="A65" s="140">
        <v>46</v>
      </c>
      <c r="B65" s="140" t="s">
        <v>209</v>
      </c>
      <c r="C65" s="167" t="s">
        <v>210</v>
      </c>
      <c r="D65" s="144" t="s">
        <v>124</v>
      </c>
      <c r="E65" s="146">
        <v>6</v>
      </c>
      <c r="F65" s="148">
        <v>0</v>
      </c>
      <c r="G65" s="149">
        <f t="shared" si="3"/>
        <v>0</v>
      </c>
      <c r="H65" s="139"/>
      <c r="I65" s="139"/>
      <c r="J65" s="139"/>
      <c r="K65" s="139"/>
      <c r="L65" s="139"/>
      <c r="M65" s="139"/>
      <c r="N65" s="139"/>
      <c r="O65" s="139"/>
      <c r="P65" s="139"/>
      <c r="Q65" s="139" t="s">
        <v>115</v>
      </c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</row>
    <row r="66" spans="1:46" outlineLevel="1" x14ac:dyDescent="0.25">
      <c r="A66" s="140">
        <v>47</v>
      </c>
      <c r="B66" s="140" t="s">
        <v>211</v>
      </c>
      <c r="C66" s="167" t="s">
        <v>212</v>
      </c>
      <c r="D66" s="144" t="s">
        <v>120</v>
      </c>
      <c r="E66" s="146">
        <v>2</v>
      </c>
      <c r="F66" s="148">
        <v>0</v>
      </c>
      <c r="G66" s="149">
        <f t="shared" si="3"/>
        <v>0</v>
      </c>
      <c r="H66" s="139"/>
      <c r="I66" s="139"/>
      <c r="J66" s="139"/>
      <c r="K66" s="139"/>
      <c r="L66" s="139"/>
      <c r="M66" s="139"/>
      <c r="N66" s="139"/>
      <c r="O66" s="139"/>
      <c r="P66" s="139"/>
      <c r="Q66" s="139" t="s">
        <v>115</v>
      </c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</row>
    <row r="67" spans="1:46" outlineLevel="1" x14ac:dyDescent="0.25">
      <c r="A67" s="140">
        <v>48</v>
      </c>
      <c r="B67" s="140" t="s">
        <v>213</v>
      </c>
      <c r="C67" s="167" t="s">
        <v>214</v>
      </c>
      <c r="D67" s="144" t="s">
        <v>124</v>
      </c>
      <c r="E67" s="146">
        <v>6</v>
      </c>
      <c r="F67" s="148">
        <v>0</v>
      </c>
      <c r="G67" s="149">
        <f t="shared" si="3"/>
        <v>0</v>
      </c>
      <c r="H67" s="139"/>
      <c r="I67" s="139"/>
      <c r="J67" s="139"/>
      <c r="K67" s="139"/>
      <c r="L67" s="139"/>
      <c r="M67" s="139"/>
      <c r="N67" s="139"/>
      <c r="O67" s="139"/>
      <c r="P67" s="139"/>
      <c r="Q67" s="139" t="s">
        <v>115</v>
      </c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</row>
    <row r="68" spans="1:46" outlineLevel="1" x14ac:dyDescent="0.25">
      <c r="A68" s="140">
        <v>49</v>
      </c>
      <c r="B68" s="140" t="s">
        <v>215</v>
      </c>
      <c r="C68" s="167" t="s">
        <v>216</v>
      </c>
      <c r="D68" s="144" t="s">
        <v>180</v>
      </c>
      <c r="E68" s="146">
        <v>0.45</v>
      </c>
      <c r="F68" s="148">
        <v>0</v>
      </c>
      <c r="G68" s="149">
        <f t="shared" si="3"/>
        <v>0</v>
      </c>
      <c r="H68" s="139"/>
      <c r="I68" s="139"/>
      <c r="J68" s="139"/>
      <c r="K68" s="139"/>
      <c r="L68" s="139"/>
      <c r="M68" s="139"/>
      <c r="N68" s="139"/>
      <c r="O68" s="139"/>
      <c r="P68" s="139"/>
      <c r="Q68" s="139" t="s">
        <v>115</v>
      </c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</row>
    <row r="69" spans="1:46" x14ac:dyDescent="0.25">
      <c r="A69" s="141" t="s">
        <v>110</v>
      </c>
      <c r="B69" s="141" t="s">
        <v>80</v>
      </c>
      <c r="C69" s="168" t="s">
        <v>81</v>
      </c>
      <c r="D69" s="145"/>
      <c r="E69" s="147"/>
      <c r="F69" s="150"/>
      <c r="G69" s="150">
        <f>SUMIF(Q70:Q85,"&lt;&gt;NOR",G70:G85)</f>
        <v>0</v>
      </c>
      <c r="Q69" t="s">
        <v>111</v>
      </c>
    </row>
    <row r="70" spans="1:46" outlineLevel="1" x14ac:dyDescent="0.25">
      <c r="A70" s="140">
        <v>50</v>
      </c>
      <c r="B70" s="140" t="s">
        <v>217</v>
      </c>
      <c r="C70" s="167" t="s">
        <v>218</v>
      </c>
      <c r="D70" s="144" t="s">
        <v>120</v>
      </c>
      <c r="E70" s="146">
        <v>1</v>
      </c>
      <c r="F70" s="148">
        <v>0</v>
      </c>
      <c r="G70" s="149">
        <f t="shared" ref="G70:G85" si="4">ROUND(E70*F70,2)</f>
        <v>0</v>
      </c>
      <c r="H70" s="139"/>
      <c r="I70" s="139"/>
      <c r="J70" s="139"/>
      <c r="K70" s="139"/>
      <c r="L70" s="139"/>
      <c r="M70" s="139"/>
      <c r="N70" s="139"/>
      <c r="O70" s="139"/>
      <c r="P70" s="139"/>
      <c r="Q70" s="139" t="s">
        <v>115</v>
      </c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</row>
    <row r="71" spans="1:46" ht="20.399999999999999" outlineLevel="1" x14ac:dyDescent="0.25">
      <c r="A71" s="140">
        <v>51</v>
      </c>
      <c r="B71" s="140" t="s">
        <v>219</v>
      </c>
      <c r="C71" s="167" t="s">
        <v>220</v>
      </c>
      <c r="D71" s="144" t="s">
        <v>120</v>
      </c>
      <c r="E71" s="146">
        <v>1</v>
      </c>
      <c r="F71" s="148">
        <v>0</v>
      </c>
      <c r="G71" s="149">
        <f t="shared" si="4"/>
        <v>0</v>
      </c>
      <c r="H71" s="139"/>
      <c r="I71" s="139"/>
      <c r="J71" s="139"/>
      <c r="K71" s="139"/>
      <c r="L71" s="139"/>
      <c r="M71" s="139"/>
      <c r="N71" s="139"/>
      <c r="O71" s="139"/>
      <c r="P71" s="139"/>
      <c r="Q71" s="139" t="s">
        <v>115</v>
      </c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</row>
    <row r="72" spans="1:46" outlineLevel="1" x14ac:dyDescent="0.25">
      <c r="A72" s="140">
        <v>52</v>
      </c>
      <c r="B72" s="140" t="s">
        <v>221</v>
      </c>
      <c r="C72" s="167" t="s">
        <v>222</v>
      </c>
      <c r="D72" s="144" t="s">
        <v>223</v>
      </c>
      <c r="E72" s="146">
        <v>1</v>
      </c>
      <c r="F72" s="148">
        <v>0</v>
      </c>
      <c r="G72" s="149">
        <f t="shared" si="4"/>
        <v>0</v>
      </c>
      <c r="H72" s="139"/>
      <c r="I72" s="139"/>
      <c r="J72" s="139"/>
      <c r="K72" s="139"/>
      <c r="L72" s="139"/>
      <c r="M72" s="139"/>
      <c r="N72" s="139"/>
      <c r="O72" s="139"/>
      <c r="P72" s="139"/>
      <c r="Q72" s="139" t="s">
        <v>115</v>
      </c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</row>
    <row r="73" spans="1:46" outlineLevel="1" x14ac:dyDescent="0.25">
      <c r="A73" s="140">
        <v>53</v>
      </c>
      <c r="B73" s="140" t="s">
        <v>224</v>
      </c>
      <c r="C73" s="167" t="s">
        <v>225</v>
      </c>
      <c r="D73" s="144" t="s">
        <v>120</v>
      </c>
      <c r="E73" s="146">
        <v>1</v>
      </c>
      <c r="F73" s="148">
        <v>0</v>
      </c>
      <c r="G73" s="149">
        <f t="shared" si="4"/>
        <v>0</v>
      </c>
      <c r="H73" s="139"/>
      <c r="I73" s="139"/>
      <c r="J73" s="139"/>
      <c r="K73" s="139"/>
      <c r="L73" s="139"/>
      <c r="M73" s="139"/>
      <c r="N73" s="139"/>
      <c r="O73" s="139"/>
      <c r="P73" s="139"/>
      <c r="Q73" s="139" t="s">
        <v>115</v>
      </c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</row>
    <row r="74" spans="1:46" outlineLevel="1" x14ac:dyDescent="0.25">
      <c r="A74" s="140">
        <v>54</v>
      </c>
      <c r="B74" s="140" t="s">
        <v>226</v>
      </c>
      <c r="C74" s="167" t="s">
        <v>227</v>
      </c>
      <c r="D74" s="144" t="s">
        <v>120</v>
      </c>
      <c r="E74" s="146">
        <v>1</v>
      </c>
      <c r="F74" s="148">
        <v>0</v>
      </c>
      <c r="G74" s="149">
        <f t="shared" si="4"/>
        <v>0</v>
      </c>
      <c r="H74" s="139"/>
      <c r="I74" s="139"/>
      <c r="J74" s="139"/>
      <c r="K74" s="139"/>
      <c r="L74" s="139"/>
      <c r="M74" s="139"/>
      <c r="N74" s="139"/>
      <c r="O74" s="139"/>
      <c r="P74" s="139"/>
      <c r="Q74" s="139" t="s">
        <v>228</v>
      </c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</row>
    <row r="75" spans="1:46" outlineLevel="1" x14ac:dyDescent="0.25">
      <c r="A75" s="140">
        <v>55</v>
      </c>
      <c r="B75" s="140" t="s">
        <v>229</v>
      </c>
      <c r="C75" s="167" t="s">
        <v>230</v>
      </c>
      <c r="D75" s="144" t="s">
        <v>120</v>
      </c>
      <c r="E75" s="146">
        <v>1</v>
      </c>
      <c r="F75" s="148">
        <v>0</v>
      </c>
      <c r="G75" s="149">
        <f t="shared" si="4"/>
        <v>0</v>
      </c>
      <c r="H75" s="139"/>
      <c r="I75" s="139"/>
      <c r="J75" s="139"/>
      <c r="K75" s="139"/>
      <c r="L75" s="139"/>
      <c r="M75" s="139"/>
      <c r="N75" s="139"/>
      <c r="O75" s="139"/>
      <c r="P75" s="139"/>
      <c r="Q75" s="139" t="s">
        <v>115</v>
      </c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</row>
    <row r="76" spans="1:46" outlineLevel="1" x14ac:dyDescent="0.25">
      <c r="A76" s="140">
        <v>56</v>
      </c>
      <c r="B76" s="140" t="s">
        <v>231</v>
      </c>
      <c r="C76" s="167" t="s">
        <v>232</v>
      </c>
      <c r="D76" s="144" t="s">
        <v>223</v>
      </c>
      <c r="E76" s="146">
        <v>1</v>
      </c>
      <c r="F76" s="148">
        <v>0</v>
      </c>
      <c r="G76" s="149">
        <f t="shared" si="4"/>
        <v>0</v>
      </c>
      <c r="H76" s="139"/>
      <c r="I76" s="139"/>
      <c r="J76" s="139"/>
      <c r="K76" s="139"/>
      <c r="L76" s="139"/>
      <c r="M76" s="139"/>
      <c r="N76" s="139"/>
      <c r="O76" s="139"/>
      <c r="P76" s="139"/>
      <c r="Q76" s="139" t="s">
        <v>115</v>
      </c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</row>
    <row r="77" spans="1:46" outlineLevel="1" x14ac:dyDescent="0.25">
      <c r="A77" s="140">
        <v>57</v>
      </c>
      <c r="B77" s="140" t="s">
        <v>233</v>
      </c>
      <c r="C77" s="167" t="s">
        <v>234</v>
      </c>
      <c r="D77" s="144" t="s">
        <v>120</v>
      </c>
      <c r="E77" s="146">
        <v>1</v>
      </c>
      <c r="F77" s="148">
        <v>0</v>
      </c>
      <c r="G77" s="149">
        <f t="shared" si="4"/>
        <v>0</v>
      </c>
      <c r="H77" s="139"/>
      <c r="I77" s="139"/>
      <c r="J77" s="139"/>
      <c r="K77" s="139"/>
      <c r="L77" s="139"/>
      <c r="M77" s="139"/>
      <c r="N77" s="139"/>
      <c r="O77" s="139"/>
      <c r="P77" s="139"/>
      <c r="Q77" s="139" t="s">
        <v>115</v>
      </c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</row>
    <row r="78" spans="1:46" outlineLevel="1" x14ac:dyDescent="0.25">
      <c r="A78" s="140">
        <v>58</v>
      </c>
      <c r="B78" s="140" t="s">
        <v>235</v>
      </c>
      <c r="C78" s="167" t="s">
        <v>236</v>
      </c>
      <c r="D78" s="144" t="s">
        <v>237</v>
      </c>
      <c r="E78" s="146">
        <v>4</v>
      </c>
      <c r="F78" s="148">
        <v>0</v>
      </c>
      <c r="G78" s="149">
        <f t="shared" si="4"/>
        <v>0</v>
      </c>
      <c r="H78" s="139"/>
      <c r="I78" s="139"/>
      <c r="J78" s="139"/>
      <c r="K78" s="139"/>
      <c r="L78" s="139"/>
      <c r="M78" s="139"/>
      <c r="N78" s="139"/>
      <c r="O78" s="139"/>
      <c r="P78" s="139"/>
      <c r="Q78" s="139" t="s">
        <v>115</v>
      </c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</row>
    <row r="79" spans="1:46" outlineLevel="1" x14ac:dyDescent="0.25">
      <c r="A79" s="140">
        <v>59</v>
      </c>
      <c r="B79" s="140" t="s">
        <v>238</v>
      </c>
      <c r="C79" s="167" t="s">
        <v>239</v>
      </c>
      <c r="D79" s="144" t="s">
        <v>223</v>
      </c>
      <c r="E79" s="146">
        <v>1</v>
      </c>
      <c r="F79" s="148">
        <v>0</v>
      </c>
      <c r="G79" s="149">
        <f t="shared" si="4"/>
        <v>0</v>
      </c>
      <c r="H79" s="139"/>
      <c r="I79" s="139"/>
      <c r="J79" s="139"/>
      <c r="K79" s="139"/>
      <c r="L79" s="139"/>
      <c r="M79" s="139"/>
      <c r="N79" s="139"/>
      <c r="O79" s="139"/>
      <c r="P79" s="139"/>
      <c r="Q79" s="139" t="s">
        <v>115</v>
      </c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</row>
    <row r="80" spans="1:46" outlineLevel="1" x14ac:dyDescent="0.25">
      <c r="A80" s="140">
        <v>60</v>
      </c>
      <c r="B80" s="140" t="s">
        <v>240</v>
      </c>
      <c r="C80" s="167" t="s">
        <v>241</v>
      </c>
      <c r="D80" s="144" t="s">
        <v>223</v>
      </c>
      <c r="E80" s="146">
        <v>1</v>
      </c>
      <c r="F80" s="148">
        <v>0</v>
      </c>
      <c r="G80" s="149">
        <f t="shared" si="4"/>
        <v>0</v>
      </c>
      <c r="H80" s="139"/>
      <c r="I80" s="139"/>
      <c r="J80" s="139"/>
      <c r="K80" s="139"/>
      <c r="L80" s="139"/>
      <c r="M80" s="139"/>
      <c r="N80" s="139"/>
      <c r="O80" s="139"/>
      <c r="P80" s="139"/>
      <c r="Q80" s="139" t="s">
        <v>115</v>
      </c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</row>
    <row r="81" spans="1:46" outlineLevel="1" x14ac:dyDescent="0.25">
      <c r="A81" s="140">
        <v>61</v>
      </c>
      <c r="B81" s="140" t="s">
        <v>242</v>
      </c>
      <c r="C81" s="167" t="s">
        <v>243</v>
      </c>
      <c r="D81" s="144" t="s">
        <v>223</v>
      </c>
      <c r="E81" s="146">
        <v>1</v>
      </c>
      <c r="F81" s="148">
        <v>0</v>
      </c>
      <c r="G81" s="149">
        <f t="shared" si="4"/>
        <v>0</v>
      </c>
      <c r="H81" s="139"/>
      <c r="I81" s="139"/>
      <c r="J81" s="139"/>
      <c r="K81" s="139"/>
      <c r="L81" s="139"/>
      <c r="M81" s="139"/>
      <c r="N81" s="139"/>
      <c r="O81" s="139"/>
      <c r="P81" s="139"/>
      <c r="Q81" s="139" t="s">
        <v>115</v>
      </c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</row>
    <row r="82" spans="1:46" outlineLevel="1" x14ac:dyDescent="0.25">
      <c r="A82" s="140">
        <v>62</v>
      </c>
      <c r="B82" s="140" t="s">
        <v>244</v>
      </c>
      <c r="C82" s="167" t="s">
        <v>245</v>
      </c>
      <c r="D82" s="144" t="s">
        <v>223</v>
      </c>
      <c r="E82" s="146">
        <v>1</v>
      </c>
      <c r="F82" s="148">
        <v>0</v>
      </c>
      <c r="G82" s="149">
        <f t="shared" si="4"/>
        <v>0</v>
      </c>
      <c r="H82" s="139"/>
      <c r="I82" s="139"/>
      <c r="J82" s="139"/>
      <c r="K82" s="139"/>
      <c r="L82" s="139"/>
      <c r="M82" s="139"/>
      <c r="N82" s="139"/>
      <c r="O82" s="139"/>
      <c r="P82" s="139"/>
      <c r="Q82" s="139" t="s">
        <v>115</v>
      </c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</row>
    <row r="83" spans="1:46" outlineLevel="1" x14ac:dyDescent="0.25">
      <c r="A83" s="140">
        <v>63</v>
      </c>
      <c r="B83" s="140" t="s">
        <v>246</v>
      </c>
      <c r="C83" s="167" t="s">
        <v>247</v>
      </c>
      <c r="D83" s="144" t="s">
        <v>223</v>
      </c>
      <c r="E83" s="146">
        <v>1</v>
      </c>
      <c r="F83" s="148">
        <v>0</v>
      </c>
      <c r="G83" s="149">
        <f t="shared" si="4"/>
        <v>0</v>
      </c>
      <c r="H83" s="139"/>
      <c r="I83" s="139"/>
      <c r="J83" s="139"/>
      <c r="K83" s="139"/>
      <c r="L83" s="139"/>
      <c r="M83" s="139"/>
      <c r="N83" s="139"/>
      <c r="O83" s="139"/>
      <c r="P83" s="139"/>
      <c r="Q83" s="139" t="s">
        <v>115</v>
      </c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</row>
    <row r="84" spans="1:46" ht="20.399999999999999" outlineLevel="1" x14ac:dyDescent="0.25">
      <c r="A84" s="140">
        <v>64</v>
      </c>
      <c r="B84" s="140" t="s">
        <v>248</v>
      </c>
      <c r="C84" s="167" t="s">
        <v>249</v>
      </c>
      <c r="D84" s="144" t="s">
        <v>151</v>
      </c>
      <c r="E84" s="146">
        <v>1</v>
      </c>
      <c r="F84" s="148">
        <v>0</v>
      </c>
      <c r="G84" s="149">
        <f t="shared" si="4"/>
        <v>0</v>
      </c>
      <c r="H84" s="139"/>
      <c r="I84" s="139"/>
      <c r="J84" s="139"/>
      <c r="K84" s="139"/>
      <c r="L84" s="139"/>
      <c r="M84" s="139"/>
      <c r="N84" s="139"/>
      <c r="O84" s="139"/>
      <c r="P84" s="139"/>
      <c r="Q84" s="139" t="s">
        <v>115</v>
      </c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</row>
    <row r="85" spans="1:46" outlineLevel="1" x14ac:dyDescent="0.25">
      <c r="A85" s="140">
        <v>65</v>
      </c>
      <c r="B85" s="140" t="s">
        <v>250</v>
      </c>
      <c r="C85" s="167" t="s">
        <v>251</v>
      </c>
      <c r="D85" s="144" t="s">
        <v>180</v>
      </c>
      <c r="E85" s="146">
        <v>0.22</v>
      </c>
      <c r="F85" s="148">
        <v>0</v>
      </c>
      <c r="G85" s="149">
        <f t="shared" si="4"/>
        <v>0</v>
      </c>
      <c r="H85" s="139"/>
      <c r="I85" s="139"/>
      <c r="J85" s="139"/>
      <c r="K85" s="139"/>
      <c r="L85" s="139"/>
      <c r="M85" s="139"/>
      <c r="N85" s="139"/>
      <c r="O85" s="139"/>
      <c r="P85" s="139"/>
      <c r="Q85" s="139" t="s">
        <v>115</v>
      </c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</row>
    <row r="86" spans="1:46" x14ac:dyDescent="0.25">
      <c r="A86" s="141" t="s">
        <v>110</v>
      </c>
      <c r="B86" s="141" t="s">
        <v>82</v>
      </c>
      <c r="C86" s="168" t="s">
        <v>83</v>
      </c>
      <c r="D86" s="145"/>
      <c r="E86" s="147"/>
      <c r="F86" s="150"/>
      <c r="G86" s="150">
        <f>SUMIF(Q87:Q90,"&lt;&gt;NOR",G87:G90)</f>
        <v>0</v>
      </c>
      <c r="Q86" t="s">
        <v>111</v>
      </c>
    </row>
    <row r="87" spans="1:46" outlineLevel="1" x14ac:dyDescent="0.25">
      <c r="A87" s="140">
        <v>66</v>
      </c>
      <c r="B87" s="140" t="s">
        <v>252</v>
      </c>
      <c r="C87" s="167" t="s">
        <v>253</v>
      </c>
      <c r="D87" s="144" t="s">
        <v>120</v>
      </c>
      <c r="E87" s="146">
        <v>1</v>
      </c>
      <c r="F87" s="148">
        <v>0</v>
      </c>
      <c r="G87" s="149">
        <f>ROUND(E87*F87,2)</f>
        <v>0</v>
      </c>
      <c r="H87" s="139"/>
      <c r="I87" s="139"/>
      <c r="J87" s="139"/>
      <c r="K87" s="139"/>
      <c r="L87" s="139"/>
      <c r="M87" s="139"/>
      <c r="N87" s="139"/>
      <c r="O87" s="139"/>
      <c r="P87" s="139"/>
      <c r="Q87" s="139" t="s">
        <v>115</v>
      </c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</row>
    <row r="88" spans="1:46" outlineLevel="1" x14ac:dyDescent="0.25">
      <c r="A88" s="140">
        <v>67</v>
      </c>
      <c r="B88" s="140" t="s">
        <v>254</v>
      </c>
      <c r="C88" s="167" t="s">
        <v>255</v>
      </c>
      <c r="D88" s="144" t="s">
        <v>120</v>
      </c>
      <c r="E88" s="146">
        <v>1</v>
      </c>
      <c r="F88" s="148">
        <v>0</v>
      </c>
      <c r="G88" s="149">
        <f>ROUND(E88*F88,2)</f>
        <v>0</v>
      </c>
      <c r="H88" s="139"/>
      <c r="I88" s="139"/>
      <c r="J88" s="139"/>
      <c r="K88" s="139"/>
      <c r="L88" s="139"/>
      <c r="M88" s="139"/>
      <c r="N88" s="139"/>
      <c r="O88" s="139"/>
      <c r="P88" s="139"/>
      <c r="Q88" s="139" t="s">
        <v>228</v>
      </c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</row>
    <row r="89" spans="1:46" outlineLevel="1" x14ac:dyDescent="0.25">
      <c r="A89" s="140">
        <v>68</v>
      </c>
      <c r="B89" s="140" t="s">
        <v>256</v>
      </c>
      <c r="C89" s="167" t="s">
        <v>257</v>
      </c>
      <c r="D89" s="144" t="s">
        <v>120</v>
      </c>
      <c r="E89" s="146">
        <v>1</v>
      </c>
      <c r="F89" s="148">
        <v>0</v>
      </c>
      <c r="G89" s="149">
        <f>ROUND(E89*F89,2)</f>
        <v>0</v>
      </c>
      <c r="H89" s="139"/>
      <c r="I89" s="139"/>
      <c r="J89" s="139"/>
      <c r="K89" s="139"/>
      <c r="L89" s="139"/>
      <c r="M89" s="139"/>
      <c r="N89" s="139"/>
      <c r="O89" s="139"/>
      <c r="P89" s="139"/>
      <c r="Q89" s="139" t="s">
        <v>228</v>
      </c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</row>
    <row r="90" spans="1:46" outlineLevel="1" x14ac:dyDescent="0.25">
      <c r="A90" s="140">
        <v>69</v>
      </c>
      <c r="B90" s="140" t="s">
        <v>258</v>
      </c>
      <c r="C90" s="167" t="s">
        <v>259</v>
      </c>
      <c r="D90" s="144" t="s">
        <v>180</v>
      </c>
      <c r="E90" s="146">
        <v>0.05</v>
      </c>
      <c r="F90" s="148">
        <v>0</v>
      </c>
      <c r="G90" s="149">
        <f>ROUND(E90*F90,2)</f>
        <v>0</v>
      </c>
      <c r="H90" s="139"/>
      <c r="I90" s="139"/>
      <c r="J90" s="139"/>
      <c r="K90" s="139"/>
      <c r="L90" s="139"/>
      <c r="M90" s="139"/>
      <c r="N90" s="139"/>
      <c r="O90" s="139"/>
      <c r="P90" s="139"/>
      <c r="Q90" s="139" t="s">
        <v>115</v>
      </c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</row>
    <row r="91" spans="1:46" x14ac:dyDescent="0.25">
      <c r="A91" s="141" t="s">
        <v>110</v>
      </c>
      <c r="B91" s="141" t="s">
        <v>84</v>
      </c>
      <c r="C91" s="168" t="s">
        <v>85</v>
      </c>
      <c r="D91" s="145"/>
      <c r="E91" s="147"/>
      <c r="F91" s="150"/>
      <c r="G91" s="150">
        <f>SUMIF(Q92:Q97,"&lt;&gt;NOR",G92:G97)</f>
        <v>0</v>
      </c>
      <c r="Q91" t="s">
        <v>111</v>
      </c>
    </row>
    <row r="92" spans="1:46" outlineLevel="1" x14ac:dyDescent="0.25">
      <c r="A92" s="140">
        <v>70</v>
      </c>
      <c r="B92" s="140" t="s">
        <v>260</v>
      </c>
      <c r="C92" s="167" t="s">
        <v>261</v>
      </c>
      <c r="D92" s="144" t="s">
        <v>114</v>
      </c>
      <c r="E92" s="146">
        <v>7.33</v>
      </c>
      <c r="F92" s="148">
        <v>0</v>
      </c>
      <c r="G92" s="149">
        <f t="shared" ref="G92:G97" si="5">ROUND(E92*F92,2)</f>
        <v>0</v>
      </c>
      <c r="H92" s="139"/>
      <c r="I92" s="139"/>
      <c r="J92" s="139"/>
      <c r="K92" s="139"/>
      <c r="L92" s="139"/>
      <c r="M92" s="139"/>
      <c r="N92" s="139"/>
      <c r="O92" s="139"/>
      <c r="P92" s="139"/>
      <c r="Q92" s="139" t="s">
        <v>115</v>
      </c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</row>
    <row r="93" spans="1:46" ht="20.399999999999999" outlineLevel="1" x14ac:dyDescent="0.25">
      <c r="A93" s="140">
        <v>71</v>
      </c>
      <c r="B93" s="140" t="s">
        <v>262</v>
      </c>
      <c r="C93" s="167" t="s">
        <v>263</v>
      </c>
      <c r="D93" s="144" t="s">
        <v>114</v>
      </c>
      <c r="E93" s="146">
        <v>7.33</v>
      </c>
      <c r="F93" s="148">
        <v>0</v>
      </c>
      <c r="G93" s="149">
        <f t="shared" si="5"/>
        <v>0</v>
      </c>
      <c r="H93" s="139"/>
      <c r="I93" s="139"/>
      <c r="J93" s="139"/>
      <c r="K93" s="139"/>
      <c r="L93" s="139"/>
      <c r="M93" s="139"/>
      <c r="N93" s="139"/>
      <c r="O93" s="139"/>
      <c r="P93" s="139"/>
      <c r="Q93" s="139" t="s">
        <v>115</v>
      </c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</row>
    <row r="94" spans="1:46" outlineLevel="1" x14ac:dyDescent="0.25">
      <c r="A94" s="140">
        <v>72</v>
      </c>
      <c r="B94" s="140" t="s">
        <v>264</v>
      </c>
      <c r="C94" s="167" t="s">
        <v>265</v>
      </c>
      <c r="D94" s="144" t="s">
        <v>114</v>
      </c>
      <c r="E94" s="146">
        <v>8.7959999999999994</v>
      </c>
      <c r="F94" s="148">
        <v>0</v>
      </c>
      <c r="G94" s="149">
        <f t="shared" si="5"/>
        <v>0</v>
      </c>
      <c r="H94" s="139"/>
      <c r="I94" s="139"/>
      <c r="J94" s="139"/>
      <c r="K94" s="139"/>
      <c r="L94" s="139"/>
      <c r="M94" s="139"/>
      <c r="N94" s="139"/>
      <c r="O94" s="139"/>
      <c r="P94" s="139"/>
      <c r="Q94" s="139" t="s">
        <v>228</v>
      </c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</row>
    <row r="95" spans="1:46" outlineLevel="1" x14ac:dyDescent="0.25">
      <c r="A95" s="140">
        <v>73</v>
      </c>
      <c r="B95" s="140" t="s">
        <v>266</v>
      </c>
      <c r="C95" s="167" t="s">
        <v>267</v>
      </c>
      <c r="D95" s="144" t="s">
        <v>124</v>
      </c>
      <c r="E95" s="146">
        <v>0.9</v>
      </c>
      <c r="F95" s="148">
        <v>0</v>
      </c>
      <c r="G95" s="149">
        <f t="shared" si="5"/>
        <v>0</v>
      </c>
      <c r="H95" s="139"/>
      <c r="I95" s="139"/>
      <c r="J95" s="139"/>
      <c r="K95" s="139"/>
      <c r="L95" s="139"/>
      <c r="M95" s="139"/>
      <c r="N95" s="139"/>
      <c r="O95" s="139"/>
      <c r="P95" s="139"/>
      <c r="Q95" s="139" t="s">
        <v>115</v>
      </c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</row>
    <row r="96" spans="1:46" outlineLevel="1" x14ac:dyDescent="0.25">
      <c r="A96" s="140">
        <v>74</v>
      </c>
      <c r="B96" s="140" t="s">
        <v>268</v>
      </c>
      <c r="C96" s="167" t="s">
        <v>269</v>
      </c>
      <c r="D96" s="144" t="s">
        <v>124</v>
      </c>
      <c r="E96" s="146">
        <v>0.9</v>
      </c>
      <c r="F96" s="148">
        <v>0</v>
      </c>
      <c r="G96" s="149">
        <f t="shared" si="5"/>
        <v>0</v>
      </c>
      <c r="H96" s="139"/>
      <c r="I96" s="139"/>
      <c r="J96" s="139"/>
      <c r="K96" s="139"/>
      <c r="L96" s="139"/>
      <c r="M96" s="139"/>
      <c r="N96" s="139"/>
      <c r="O96" s="139"/>
      <c r="P96" s="139"/>
      <c r="Q96" s="139" t="s">
        <v>115</v>
      </c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</row>
    <row r="97" spans="1:46" outlineLevel="1" x14ac:dyDescent="0.25">
      <c r="A97" s="140">
        <v>75</v>
      </c>
      <c r="B97" s="140" t="s">
        <v>270</v>
      </c>
      <c r="C97" s="167" t="s">
        <v>271</v>
      </c>
      <c r="D97" s="144" t="s">
        <v>180</v>
      </c>
      <c r="E97" s="146">
        <v>0.85</v>
      </c>
      <c r="F97" s="148">
        <v>0</v>
      </c>
      <c r="G97" s="149">
        <f t="shared" si="5"/>
        <v>0</v>
      </c>
      <c r="H97" s="139"/>
      <c r="I97" s="139"/>
      <c r="J97" s="139"/>
      <c r="K97" s="139"/>
      <c r="L97" s="139"/>
      <c r="M97" s="139"/>
      <c r="N97" s="139"/>
      <c r="O97" s="139"/>
      <c r="P97" s="139"/>
      <c r="Q97" s="139" t="s">
        <v>115</v>
      </c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</row>
    <row r="98" spans="1:46" x14ac:dyDescent="0.25">
      <c r="A98" s="141" t="s">
        <v>110</v>
      </c>
      <c r="B98" s="141" t="s">
        <v>86</v>
      </c>
      <c r="C98" s="168" t="s">
        <v>87</v>
      </c>
      <c r="D98" s="145"/>
      <c r="E98" s="147"/>
      <c r="F98" s="150"/>
      <c r="G98" s="150">
        <f>SUMIF(Q99:Q104,"&lt;&gt;NOR",G99:G104)</f>
        <v>0</v>
      </c>
      <c r="Q98" t="s">
        <v>111</v>
      </c>
    </row>
    <row r="99" spans="1:46" outlineLevel="1" x14ac:dyDescent="0.25">
      <c r="A99" s="140">
        <v>76</v>
      </c>
      <c r="B99" s="140" t="s">
        <v>272</v>
      </c>
      <c r="C99" s="167" t="s">
        <v>273</v>
      </c>
      <c r="D99" s="144" t="s">
        <v>114</v>
      </c>
      <c r="E99" s="146">
        <v>12.619</v>
      </c>
      <c r="F99" s="148">
        <v>0</v>
      </c>
      <c r="G99" s="149">
        <f t="shared" ref="G99:G104" si="6">ROUND(E99*F99,2)</f>
        <v>0</v>
      </c>
      <c r="H99" s="139"/>
      <c r="I99" s="139"/>
      <c r="J99" s="139"/>
      <c r="K99" s="139"/>
      <c r="L99" s="139"/>
      <c r="M99" s="139"/>
      <c r="N99" s="139"/>
      <c r="O99" s="139"/>
      <c r="P99" s="139"/>
      <c r="Q99" s="139" t="s">
        <v>115</v>
      </c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</row>
    <row r="100" spans="1:46" ht="20.399999999999999" outlineLevel="1" x14ac:dyDescent="0.25">
      <c r="A100" s="140">
        <v>77</v>
      </c>
      <c r="B100" s="140" t="s">
        <v>274</v>
      </c>
      <c r="C100" s="167" t="s">
        <v>275</v>
      </c>
      <c r="D100" s="144" t="s">
        <v>114</v>
      </c>
      <c r="E100" s="146">
        <v>12.619</v>
      </c>
      <c r="F100" s="148">
        <v>0</v>
      </c>
      <c r="G100" s="149">
        <f t="shared" si="6"/>
        <v>0</v>
      </c>
      <c r="H100" s="139"/>
      <c r="I100" s="139"/>
      <c r="J100" s="139"/>
      <c r="K100" s="139"/>
      <c r="L100" s="139"/>
      <c r="M100" s="139"/>
      <c r="N100" s="139"/>
      <c r="O100" s="139"/>
      <c r="P100" s="139"/>
      <c r="Q100" s="139" t="s">
        <v>115</v>
      </c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</row>
    <row r="101" spans="1:46" outlineLevel="1" x14ac:dyDescent="0.25">
      <c r="A101" s="140">
        <v>78</v>
      </c>
      <c r="B101" s="140" t="s">
        <v>276</v>
      </c>
      <c r="C101" s="167" t="s">
        <v>277</v>
      </c>
      <c r="D101" s="144" t="s">
        <v>114</v>
      </c>
      <c r="E101" s="146">
        <v>15.142799999999999</v>
      </c>
      <c r="F101" s="148">
        <v>0</v>
      </c>
      <c r="G101" s="149">
        <f t="shared" si="6"/>
        <v>0</v>
      </c>
      <c r="H101" s="139"/>
      <c r="I101" s="139"/>
      <c r="J101" s="139"/>
      <c r="K101" s="139"/>
      <c r="L101" s="139"/>
      <c r="M101" s="139"/>
      <c r="N101" s="139"/>
      <c r="O101" s="139"/>
      <c r="P101" s="139"/>
      <c r="Q101" s="139" t="s">
        <v>228</v>
      </c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</row>
    <row r="102" spans="1:46" outlineLevel="1" x14ac:dyDescent="0.25">
      <c r="A102" s="140">
        <v>79</v>
      </c>
      <c r="B102" s="140" t="s">
        <v>278</v>
      </c>
      <c r="C102" s="167" t="s">
        <v>279</v>
      </c>
      <c r="D102" s="144" t="s">
        <v>124</v>
      </c>
      <c r="E102" s="146">
        <v>12</v>
      </c>
      <c r="F102" s="148">
        <v>0</v>
      </c>
      <c r="G102" s="149">
        <f t="shared" si="6"/>
        <v>0</v>
      </c>
      <c r="H102" s="139"/>
      <c r="I102" s="139"/>
      <c r="J102" s="139"/>
      <c r="K102" s="139"/>
      <c r="L102" s="139"/>
      <c r="M102" s="139"/>
      <c r="N102" s="139"/>
      <c r="O102" s="139"/>
      <c r="P102" s="139"/>
      <c r="Q102" s="139" t="s">
        <v>115</v>
      </c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</row>
    <row r="103" spans="1:46" ht="20.399999999999999" outlineLevel="1" x14ac:dyDescent="0.25">
      <c r="A103" s="140">
        <v>80</v>
      </c>
      <c r="B103" s="140" t="s">
        <v>280</v>
      </c>
      <c r="C103" s="167" t="s">
        <v>281</v>
      </c>
      <c r="D103" s="144" t="s">
        <v>124</v>
      </c>
      <c r="E103" s="146">
        <v>12</v>
      </c>
      <c r="F103" s="148">
        <v>0</v>
      </c>
      <c r="G103" s="149">
        <f t="shared" si="6"/>
        <v>0</v>
      </c>
      <c r="H103" s="139"/>
      <c r="I103" s="139"/>
      <c r="J103" s="139"/>
      <c r="K103" s="139"/>
      <c r="L103" s="139"/>
      <c r="M103" s="139"/>
      <c r="N103" s="139"/>
      <c r="O103" s="139"/>
      <c r="P103" s="139"/>
      <c r="Q103" s="139" t="s">
        <v>115</v>
      </c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</row>
    <row r="104" spans="1:46" outlineLevel="1" x14ac:dyDescent="0.25">
      <c r="A104" s="140">
        <v>81</v>
      </c>
      <c r="B104" s="140" t="s">
        <v>282</v>
      </c>
      <c r="C104" s="167" t="s">
        <v>283</v>
      </c>
      <c r="D104" s="144" t="s">
        <v>180</v>
      </c>
      <c r="E104" s="146">
        <v>0.33</v>
      </c>
      <c r="F104" s="148">
        <v>0</v>
      </c>
      <c r="G104" s="149">
        <f t="shared" si="6"/>
        <v>0</v>
      </c>
      <c r="H104" s="139"/>
      <c r="I104" s="139"/>
      <c r="J104" s="139"/>
      <c r="K104" s="139"/>
      <c r="L104" s="139"/>
      <c r="M104" s="139"/>
      <c r="N104" s="139"/>
      <c r="O104" s="139"/>
      <c r="P104" s="139"/>
      <c r="Q104" s="139" t="s">
        <v>115</v>
      </c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</row>
    <row r="105" spans="1:46" x14ac:dyDescent="0.25">
      <c r="A105" s="141" t="s">
        <v>110</v>
      </c>
      <c r="B105" s="141" t="s">
        <v>88</v>
      </c>
      <c r="C105" s="168" t="s">
        <v>89</v>
      </c>
      <c r="D105" s="145"/>
      <c r="E105" s="147"/>
      <c r="F105" s="150"/>
      <c r="G105" s="150">
        <f>SUMIF(Q106:Q107,"&lt;&gt;NOR",G106:G107)</f>
        <v>0</v>
      </c>
      <c r="Q105" t="s">
        <v>111</v>
      </c>
    </row>
    <row r="106" spans="1:46" outlineLevel="1" x14ac:dyDescent="0.25">
      <c r="A106" s="140">
        <v>82</v>
      </c>
      <c r="B106" s="140" t="s">
        <v>284</v>
      </c>
      <c r="C106" s="167" t="s">
        <v>285</v>
      </c>
      <c r="D106" s="144" t="s">
        <v>237</v>
      </c>
      <c r="E106" s="146">
        <v>2</v>
      </c>
      <c r="F106" s="148">
        <v>0</v>
      </c>
      <c r="G106" s="149">
        <f>ROUND(E106*F106,2)</f>
        <v>0</v>
      </c>
      <c r="H106" s="139"/>
      <c r="I106" s="139"/>
      <c r="J106" s="139"/>
      <c r="K106" s="139"/>
      <c r="L106" s="139"/>
      <c r="M106" s="139"/>
      <c r="N106" s="139"/>
      <c r="O106" s="139"/>
      <c r="P106" s="139"/>
      <c r="Q106" s="139" t="s">
        <v>115</v>
      </c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</row>
    <row r="107" spans="1:46" outlineLevel="1" x14ac:dyDescent="0.25">
      <c r="A107" s="140">
        <v>83</v>
      </c>
      <c r="B107" s="140" t="s">
        <v>286</v>
      </c>
      <c r="C107" s="167" t="s">
        <v>287</v>
      </c>
      <c r="D107" s="144" t="s">
        <v>223</v>
      </c>
      <c r="E107" s="146">
        <v>1</v>
      </c>
      <c r="F107" s="148">
        <v>0</v>
      </c>
      <c r="G107" s="149">
        <f>ROUND(E107*F107,2)</f>
        <v>0</v>
      </c>
      <c r="H107" s="139"/>
      <c r="I107" s="139"/>
      <c r="J107" s="139"/>
      <c r="K107" s="139"/>
      <c r="L107" s="139"/>
      <c r="M107" s="139"/>
      <c r="N107" s="139"/>
      <c r="O107" s="139"/>
      <c r="P107" s="139"/>
      <c r="Q107" s="139" t="s">
        <v>115</v>
      </c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</row>
    <row r="108" spans="1:46" x14ac:dyDescent="0.25">
      <c r="A108" s="141" t="s">
        <v>110</v>
      </c>
      <c r="B108" s="141" t="s">
        <v>90</v>
      </c>
      <c r="C108" s="168" t="s">
        <v>91</v>
      </c>
      <c r="D108" s="145"/>
      <c r="E108" s="147"/>
      <c r="F108" s="150"/>
      <c r="G108" s="150">
        <f>SUMIF(Q109:Q114,"&lt;&gt;NOR",G109:G114)</f>
        <v>0</v>
      </c>
      <c r="Q108" t="s">
        <v>111</v>
      </c>
    </row>
    <row r="109" spans="1:46" outlineLevel="1" x14ac:dyDescent="0.25">
      <c r="A109" s="140">
        <v>84</v>
      </c>
      <c r="B109" s="140" t="s">
        <v>288</v>
      </c>
      <c r="C109" s="167" t="s">
        <v>289</v>
      </c>
      <c r="D109" s="144" t="s">
        <v>114</v>
      </c>
      <c r="E109" s="146">
        <v>24.719799999999999</v>
      </c>
      <c r="F109" s="148">
        <v>0</v>
      </c>
      <c r="G109" s="149">
        <f t="shared" ref="G109:G114" si="7">ROUND(E109*F109,2)</f>
        <v>0</v>
      </c>
      <c r="H109" s="139"/>
      <c r="I109" s="139"/>
      <c r="J109" s="139"/>
      <c r="K109" s="139"/>
      <c r="L109" s="139"/>
      <c r="M109" s="139"/>
      <c r="N109" s="139"/>
      <c r="O109" s="139"/>
      <c r="P109" s="139"/>
      <c r="Q109" s="139" t="s">
        <v>115</v>
      </c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</row>
    <row r="110" spans="1:46" outlineLevel="1" x14ac:dyDescent="0.25">
      <c r="A110" s="140">
        <v>85</v>
      </c>
      <c r="B110" s="140" t="s">
        <v>290</v>
      </c>
      <c r="C110" s="167" t="s">
        <v>291</v>
      </c>
      <c r="D110" s="144" t="s">
        <v>114</v>
      </c>
      <c r="E110" s="146">
        <v>24.719799999999999</v>
      </c>
      <c r="F110" s="148">
        <v>0</v>
      </c>
      <c r="G110" s="149">
        <f t="shared" si="7"/>
        <v>0</v>
      </c>
      <c r="H110" s="139"/>
      <c r="I110" s="139"/>
      <c r="J110" s="139"/>
      <c r="K110" s="139"/>
      <c r="L110" s="139"/>
      <c r="M110" s="139"/>
      <c r="N110" s="139"/>
      <c r="O110" s="139"/>
      <c r="P110" s="139"/>
      <c r="Q110" s="139" t="s">
        <v>115</v>
      </c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</row>
    <row r="111" spans="1:46" outlineLevel="1" x14ac:dyDescent="0.25">
      <c r="A111" s="140">
        <v>86</v>
      </c>
      <c r="B111" s="140" t="s">
        <v>292</v>
      </c>
      <c r="C111" s="167" t="s">
        <v>293</v>
      </c>
      <c r="D111" s="144" t="s">
        <v>114</v>
      </c>
      <c r="E111" s="146">
        <v>24.719799999999999</v>
      </c>
      <c r="F111" s="148">
        <v>0</v>
      </c>
      <c r="G111" s="149">
        <f t="shared" si="7"/>
        <v>0</v>
      </c>
      <c r="H111" s="139"/>
      <c r="I111" s="139"/>
      <c r="J111" s="139"/>
      <c r="K111" s="139"/>
      <c r="L111" s="139"/>
      <c r="M111" s="139"/>
      <c r="N111" s="139"/>
      <c r="O111" s="139"/>
      <c r="P111" s="139"/>
      <c r="Q111" s="139" t="s">
        <v>115</v>
      </c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</row>
    <row r="112" spans="1:46" ht="20.399999999999999" outlineLevel="1" x14ac:dyDescent="0.25">
      <c r="A112" s="140">
        <v>87</v>
      </c>
      <c r="B112" s="140" t="s">
        <v>294</v>
      </c>
      <c r="C112" s="167" t="s">
        <v>295</v>
      </c>
      <c r="D112" s="144" t="s">
        <v>114</v>
      </c>
      <c r="E112" s="146">
        <v>7.33</v>
      </c>
      <c r="F112" s="148">
        <v>0</v>
      </c>
      <c r="G112" s="149">
        <f t="shared" si="7"/>
        <v>0</v>
      </c>
      <c r="H112" s="139"/>
      <c r="I112" s="139"/>
      <c r="J112" s="139"/>
      <c r="K112" s="139"/>
      <c r="L112" s="139"/>
      <c r="M112" s="139"/>
      <c r="N112" s="139"/>
      <c r="O112" s="139"/>
      <c r="P112" s="139"/>
      <c r="Q112" s="139" t="s">
        <v>115</v>
      </c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</row>
    <row r="113" spans="1:46" ht="20.399999999999999" outlineLevel="1" x14ac:dyDescent="0.25">
      <c r="A113" s="140">
        <v>88</v>
      </c>
      <c r="B113" s="140" t="s">
        <v>296</v>
      </c>
      <c r="C113" s="167" t="s">
        <v>297</v>
      </c>
      <c r="D113" s="144" t="s">
        <v>114</v>
      </c>
      <c r="E113" s="146">
        <v>5.1580000000000004</v>
      </c>
      <c r="F113" s="148">
        <v>0</v>
      </c>
      <c r="G113" s="149">
        <f t="shared" si="7"/>
        <v>0</v>
      </c>
      <c r="H113" s="139"/>
      <c r="I113" s="139"/>
      <c r="J113" s="139"/>
      <c r="K113" s="139"/>
      <c r="L113" s="139"/>
      <c r="M113" s="139"/>
      <c r="N113" s="139"/>
      <c r="O113" s="139"/>
      <c r="P113" s="139"/>
      <c r="Q113" s="139" t="s">
        <v>115</v>
      </c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</row>
    <row r="114" spans="1:46" outlineLevel="1" x14ac:dyDescent="0.25">
      <c r="A114" s="140">
        <v>89</v>
      </c>
      <c r="B114" s="140" t="s">
        <v>296</v>
      </c>
      <c r="C114" s="167" t="s">
        <v>298</v>
      </c>
      <c r="D114" s="144" t="s">
        <v>114</v>
      </c>
      <c r="E114" s="146">
        <v>40</v>
      </c>
      <c r="F114" s="148">
        <v>0</v>
      </c>
      <c r="G114" s="149">
        <f t="shared" si="7"/>
        <v>0</v>
      </c>
      <c r="H114" s="139"/>
      <c r="I114" s="139"/>
      <c r="J114" s="139"/>
      <c r="K114" s="139"/>
      <c r="L114" s="139"/>
      <c r="M114" s="139"/>
      <c r="N114" s="139"/>
      <c r="O114" s="139"/>
      <c r="P114" s="139"/>
      <c r="Q114" s="139" t="s">
        <v>115</v>
      </c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</row>
    <row r="115" spans="1:46" x14ac:dyDescent="0.25">
      <c r="A115" s="141" t="s">
        <v>110</v>
      </c>
      <c r="B115" s="141" t="s">
        <v>92</v>
      </c>
      <c r="C115" s="168" t="s">
        <v>93</v>
      </c>
      <c r="D115" s="145"/>
      <c r="E115" s="147"/>
      <c r="F115" s="150"/>
      <c r="G115" s="150">
        <f>SUMIF(Q116:Q120,"&lt;&gt;NOR",G116:G120)</f>
        <v>0</v>
      </c>
      <c r="Q115" t="s">
        <v>111</v>
      </c>
    </row>
    <row r="116" spans="1:46" outlineLevel="1" x14ac:dyDescent="0.25">
      <c r="A116" s="140">
        <v>90</v>
      </c>
      <c r="B116" s="140" t="s">
        <v>299</v>
      </c>
      <c r="C116" s="167" t="s">
        <v>300</v>
      </c>
      <c r="D116" s="144" t="s">
        <v>120</v>
      </c>
      <c r="E116" s="146">
        <v>2</v>
      </c>
      <c r="F116" s="148">
        <v>0</v>
      </c>
      <c r="G116" s="149">
        <f>ROUND(E116*F116,2)</f>
        <v>0</v>
      </c>
      <c r="H116" s="139"/>
      <c r="I116" s="139"/>
      <c r="J116" s="139"/>
      <c r="K116" s="139"/>
      <c r="L116" s="139"/>
      <c r="M116" s="139"/>
      <c r="N116" s="139"/>
      <c r="O116" s="139"/>
      <c r="P116" s="139"/>
      <c r="Q116" s="139" t="s">
        <v>115</v>
      </c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</row>
    <row r="117" spans="1:46" outlineLevel="1" x14ac:dyDescent="0.25">
      <c r="A117" s="140">
        <v>91</v>
      </c>
      <c r="B117" s="140" t="s">
        <v>301</v>
      </c>
      <c r="C117" s="167" t="s">
        <v>302</v>
      </c>
      <c r="D117" s="144" t="s">
        <v>120</v>
      </c>
      <c r="E117" s="146">
        <v>1</v>
      </c>
      <c r="F117" s="148">
        <v>0</v>
      </c>
      <c r="G117" s="149">
        <f>ROUND(E117*F117,2)</f>
        <v>0</v>
      </c>
      <c r="H117" s="139"/>
      <c r="I117" s="139"/>
      <c r="J117" s="139"/>
      <c r="K117" s="139"/>
      <c r="L117" s="139"/>
      <c r="M117" s="139"/>
      <c r="N117" s="139"/>
      <c r="O117" s="139"/>
      <c r="P117" s="139"/>
      <c r="Q117" s="139" t="s">
        <v>115</v>
      </c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</row>
    <row r="118" spans="1:46" outlineLevel="1" x14ac:dyDescent="0.25">
      <c r="A118" s="140">
        <v>92</v>
      </c>
      <c r="B118" s="140" t="s">
        <v>303</v>
      </c>
      <c r="C118" s="167" t="s">
        <v>304</v>
      </c>
      <c r="D118" s="144" t="s">
        <v>120</v>
      </c>
      <c r="E118" s="146">
        <v>1</v>
      </c>
      <c r="F118" s="148">
        <v>0</v>
      </c>
      <c r="G118" s="149">
        <f>ROUND(E118*F118,2)</f>
        <v>0</v>
      </c>
      <c r="H118" s="139"/>
      <c r="I118" s="139"/>
      <c r="J118" s="139"/>
      <c r="K118" s="139"/>
      <c r="L118" s="139"/>
      <c r="M118" s="139"/>
      <c r="N118" s="139"/>
      <c r="O118" s="139"/>
      <c r="P118" s="139"/>
      <c r="Q118" s="139" t="s">
        <v>228</v>
      </c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</row>
    <row r="119" spans="1:46" outlineLevel="1" x14ac:dyDescent="0.25">
      <c r="A119" s="140">
        <v>93</v>
      </c>
      <c r="B119" s="140" t="s">
        <v>305</v>
      </c>
      <c r="C119" s="167" t="s">
        <v>306</v>
      </c>
      <c r="D119" s="144" t="s">
        <v>151</v>
      </c>
      <c r="E119" s="146">
        <v>1</v>
      </c>
      <c r="F119" s="148">
        <v>0</v>
      </c>
      <c r="G119" s="149">
        <f>ROUND(E119*F119,2)</f>
        <v>0</v>
      </c>
      <c r="H119" s="139"/>
      <c r="I119" s="139"/>
      <c r="J119" s="139"/>
      <c r="K119" s="139"/>
      <c r="L119" s="139"/>
      <c r="M119" s="139"/>
      <c r="N119" s="139"/>
      <c r="O119" s="139"/>
      <c r="P119" s="139"/>
      <c r="Q119" s="139" t="s">
        <v>115</v>
      </c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</row>
    <row r="120" spans="1:46" outlineLevel="1" x14ac:dyDescent="0.25">
      <c r="A120" s="140">
        <v>94</v>
      </c>
      <c r="B120" s="140" t="s">
        <v>307</v>
      </c>
      <c r="C120" s="167" t="s">
        <v>308</v>
      </c>
      <c r="D120" s="144" t="s">
        <v>175</v>
      </c>
      <c r="E120" s="146">
        <v>8</v>
      </c>
      <c r="F120" s="148">
        <v>0</v>
      </c>
      <c r="G120" s="149">
        <f>ROUND(E120*F120,2)</f>
        <v>0</v>
      </c>
      <c r="H120" s="139"/>
      <c r="I120" s="139"/>
      <c r="J120" s="139"/>
      <c r="K120" s="139"/>
      <c r="L120" s="139"/>
      <c r="M120" s="139"/>
      <c r="N120" s="139"/>
      <c r="O120" s="139"/>
      <c r="P120" s="139"/>
      <c r="Q120" s="139" t="s">
        <v>115</v>
      </c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</row>
    <row r="121" spans="1:46" x14ac:dyDescent="0.25">
      <c r="A121" s="141" t="s">
        <v>110</v>
      </c>
      <c r="B121" s="141" t="s">
        <v>94</v>
      </c>
      <c r="C121" s="168" t="s">
        <v>26</v>
      </c>
      <c r="D121" s="145"/>
      <c r="E121" s="147"/>
      <c r="F121" s="150"/>
      <c r="G121" s="150">
        <f>SUMIF(Q122:Q127,"&lt;&gt;NOR",G122:G127)</f>
        <v>0</v>
      </c>
      <c r="Q121" t="s">
        <v>111</v>
      </c>
    </row>
    <row r="122" spans="1:46" outlineLevel="1" x14ac:dyDescent="0.25">
      <c r="A122" s="140">
        <v>95</v>
      </c>
      <c r="B122" s="140" t="s">
        <v>309</v>
      </c>
      <c r="C122" s="167" t="s">
        <v>310</v>
      </c>
      <c r="D122" s="144" t="s">
        <v>311</v>
      </c>
      <c r="E122" s="146">
        <v>1</v>
      </c>
      <c r="F122" s="148">
        <v>0</v>
      </c>
      <c r="G122" s="149">
        <f t="shared" ref="G122:G127" si="8">ROUND(E122*F122,2)</f>
        <v>0</v>
      </c>
      <c r="H122" s="139"/>
      <c r="I122" s="139"/>
      <c r="J122" s="139"/>
      <c r="K122" s="139"/>
      <c r="L122" s="139"/>
      <c r="M122" s="139"/>
      <c r="N122" s="139"/>
      <c r="O122" s="139"/>
      <c r="P122" s="139"/>
      <c r="Q122" s="139" t="s">
        <v>115</v>
      </c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</row>
    <row r="123" spans="1:46" outlineLevel="1" x14ac:dyDescent="0.25">
      <c r="A123" s="140">
        <v>96</v>
      </c>
      <c r="B123" s="140" t="s">
        <v>312</v>
      </c>
      <c r="C123" s="167" t="s">
        <v>313</v>
      </c>
      <c r="D123" s="144" t="s">
        <v>311</v>
      </c>
      <c r="E123" s="146">
        <v>1</v>
      </c>
      <c r="F123" s="148">
        <v>0</v>
      </c>
      <c r="G123" s="149">
        <f t="shared" si="8"/>
        <v>0</v>
      </c>
      <c r="H123" s="139"/>
      <c r="I123" s="139"/>
      <c r="J123" s="139"/>
      <c r="K123" s="139"/>
      <c r="L123" s="139"/>
      <c r="M123" s="139"/>
      <c r="N123" s="139"/>
      <c r="O123" s="139"/>
      <c r="P123" s="139"/>
      <c r="Q123" s="139" t="s">
        <v>115</v>
      </c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</row>
    <row r="124" spans="1:46" outlineLevel="1" x14ac:dyDescent="0.25">
      <c r="A124" s="140">
        <v>97</v>
      </c>
      <c r="B124" s="140" t="s">
        <v>314</v>
      </c>
      <c r="C124" s="167" t="s">
        <v>315</v>
      </c>
      <c r="D124" s="144" t="s">
        <v>311</v>
      </c>
      <c r="E124" s="146">
        <v>1</v>
      </c>
      <c r="F124" s="148">
        <v>0</v>
      </c>
      <c r="G124" s="149">
        <f t="shared" si="8"/>
        <v>0</v>
      </c>
      <c r="H124" s="139"/>
      <c r="I124" s="139"/>
      <c r="J124" s="139"/>
      <c r="K124" s="139"/>
      <c r="L124" s="139"/>
      <c r="M124" s="139"/>
      <c r="N124" s="139"/>
      <c r="O124" s="139"/>
      <c r="P124" s="139"/>
      <c r="Q124" s="139" t="s">
        <v>115</v>
      </c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</row>
    <row r="125" spans="1:46" outlineLevel="1" x14ac:dyDescent="0.25">
      <c r="A125" s="140">
        <v>98</v>
      </c>
      <c r="B125" s="140" t="s">
        <v>316</v>
      </c>
      <c r="C125" s="167" t="s">
        <v>317</v>
      </c>
      <c r="D125" s="144" t="s">
        <v>311</v>
      </c>
      <c r="E125" s="146">
        <v>1</v>
      </c>
      <c r="F125" s="148">
        <v>0</v>
      </c>
      <c r="G125" s="149">
        <f t="shared" si="8"/>
        <v>0</v>
      </c>
      <c r="H125" s="139"/>
      <c r="I125" s="139"/>
      <c r="J125" s="139"/>
      <c r="K125" s="139"/>
      <c r="L125" s="139"/>
      <c r="M125" s="139"/>
      <c r="N125" s="139"/>
      <c r="O125" s="139"/>
      <c r="P125" s="139"/>
      <c r="Q125" s="139" t="s">
        <v>115</v>
      </c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</row>
    <row r="126" spans="1:46" outlineLevel="1" x14ac:dyDescent="0.25">
      <c r="A126" s="140">
        <v>99</v>
      </c>
      <c r="B126" s="140" t="s">
        <v>318</v>
      </c>
      <c r="C126" s="167" t="s">
        <v>319</v>
      </c>
      <c r="D126" s="144" t="s">
        <v>311</v>
      </c>
      <c r="E126" s="146">
        <v>1</v>
      </c>
      <c r="F126" s="148">
        <v>0</v>
      </c>
      <c r="G126" s="149">
        <f t="shared" si="8"/>
        <v>0</v>
      </c>
      <c r="H126" s="139"/>
      <c r="I126" s="139"/>
      <c r="J126" s="139"/>
      <c r="K126" s="139"/>
      <c r="L126" s="139"/>
      <c r="M126" s="139"/>
      <c r="N126" s="139"/>
      <c r="O126" s="139"/>
      <c r="P126" s="139"/>
      <c r="Q126" s="139" t="s">
        <v>115</v>
      </c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</row>
    <row r="127" spans="1:46" outlineLevel="1" x14ac:dyDescent="0.25">
      <c r="A127" s="140">
        <v>100</v>
      </c>
      <c r="B127" s="140" t="s">
        <v>320</v>
      </c>
      <c r="C127" s="167" t="s">
        <v>321</v>
      </c>
      <c r="D127" s="144" t="s">
        <v>311</v>
      </c>
      <c r="E127" s="146">
        <v>1</v>
      </c>
      <c r="F127" s="148">
        <v>0</v>
      </c>
      <c r="G127" s="149">
        <f t="shared" si="8"/>
        <v>0</v>
      </c>
      <c r="H127" s="139"/>
      <c r="I127" s="139"/>
      <c r="J127" s="139"/>
      <c r="K127" s="139"/>
      <c r="L127" s="139"/>
      <c r="M127" s="139"/>
      <c r="N127" s="139"/>
      <c r="O127" s="139"/>
      <c r="P127" s="139"/>
      <c r="Q127" s="139" t="s">
        <v>115</v>
      </c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</row>
    <row r="128" spans="1:46" x14ac:dyDescent="0.25">
      <c r="A128" s="141" t="s">
        <v>110</v>
      </c>
      <c r="B128" s="141" t="s">
        <v>95</v>
      </c>
      <c r="C128" s="168" t="s">
        <v>26</v>
      </c>
      <c r="D128" s="145"/>
      <c r="E128" s="147"/>
      <c r="F128" s="150"/>
      <c r="G128" s="150">
        <f>SUMIF(Q129:Q129,"&lt;&gt;NOR",G129:G129)</f>
        <v>0</v>
      </c>
      <c r="Q128" t="s">
        <v>111</v>
      </c>
    </row>
    <row r="129" spans="1:46" outlineLevel="1" x14ac:dyDescent="0.25">
      <c r="A129" s="158">
        <v>101</v>
      </c>
      <c r="B129" s="158" t="s">
        <v>322</v>
      </c>
      <c r="C129" s="169" t="s">
        <v>323</v>
      </c>
      <c r="D129" s="159" t="s">
        <v>311</v>
      </c>
      <c r="E129" s="160">
        <v>15</v>
      </c>
      <c r="F129" s="161">
        <v>0</v>
      </c>
      <c r="G129" s="162">
        <f>ROUND(E129*F129,2)</f>
        <v>0</v>
      </c>
      <c r="H129" s="139"/>
      <c r="I129" s="139"/>
      <c r="J129" s="139"/>
      <c r="K129" s="139"/>
      <c r="L129" s="139"/>
      <c r="M129" s="139"/>
      <c r="N129" s="139"/>
      <c r="O129" s="139"/>
      <c r="P129" s="139"/>
      <c r="Q129" s="139" t="s">
        <v>115</v>
      </c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</row>
    <row r="130" spans="1:46" x14ac:dyDescent="0.25">
      <c r="A130" s="4"/>
      <c r="B130" s="5" t="s">
        <v>324</v>
      </c>
      <c r="C130" s="170" t="s">
        <v>324</v>
      </c>
      <c r="D130" s="4"/>
      <c r="E130" s="4"/>
      <c r="F130" s="4"/>
      <c r="G130" s="4"/>
      <c r="O130">
        <v>12</v>
      </c>
      <c r="P130">
        <v>21</v>
      </c>
    </row>
    <row r="131" spans="1:46" x14ac:dyDescent="0.25">
      <c r="A131" s="163"/>
      <c r="B131" s="164" t="s">
        <v>28</v>
      </c>
      <c r="C131" s="171" t="s">
        <v>324</v>
      </c>
      <c r="D131" s="165"/>
      <c r="E131" s="165"/>
      <c r="F131" s="165"/>
      <c r="G131" s="166">
        <f>G8+G13+G15+G25+G28+G30+G33+G35+G40+G53+G55+G62+G69+G86+G91+G98+G105+G108+G115+G121+G128</f>
        <v>0</v>
      </c>
      <c r="O131" t="e">
        <f>SUMIF(#REF!,O130,G7:G129)</f>
        <v>#REF!</v>
      </c>
      <c r="P131" t="e">
        <f>SUMIF(#REF!,P130,G7:G129)</f>
        <v>#REF!</v>
      </c>
      <c r="Q131" t="s">
        <v>325</v>
      </c>
    </row>
    <row r="132" spans="1:46" x14ac:dyDescent="0.25">
      <c r="A132" s="4"/>
      <c r="B132" s="5" t="s">
        <v>324</v>
      </c>
      <c r="C132" s="170" t="s">
        <v>324</v>
      </c>
      <c r="D132" s="4"/>
      <c r="E132" s="4"/>
      <c r="F132" s="4"/>
      <c r="G132" s="4"/>
    </row>
    <row r="133" spans="1:46" x14ac:dyDescent="0.25">
      <c r="A133" s="4"/>
      <c r="B133" s="5" t="s">
        <v>324</v>
      </c>
      <c r="C133" s="170" t="s">
        <v>324</v>
      </c>
      <c r="D133" s="4"/>
      <c r="E133" s="4"/>
      <c r="F133" s="4"/>
      <c r="G133" s="4"/>
    </row>
    <row r="134" spans="1:46" x14ac:dyDescent="0.25">
      <c r="A134" s="233" t="s">
        <v>326</v>
      </c>
      <c r="B134" s="233"/>
      <c r="C134" s="234"/>
      <c r="D134" s="4"/>
      <c r="E134" s="4"/>
      <c r="F134" s="4"/>
      <c r="G134" s="4"/>
    </row>
    <row r="135" spans="1:46" x14ac:dyDescent="0.25">
      <c r="A135" s="235"/>
      <c r="B135" s="236"/>
      <c r="C135" s="237"/>
      <c r="D135" s="236"/>
      <c r="E135" s="236"/>
      <c r="F135" s="236"/>
      <c r="G135" s="238"/>
      <c r="Q135" t="s">
        <v>327</v>
      </c>
    </row>
    <row r="136" spans="1:46" x14ac:dyDescent="0.25">
      <c r="A136" s="239"/>
      <c r="B136" s="240"/>
      <c r="C136" s="241"/>
      <c r="D136" s="240"/>
      <c r="E136" s="240"/>
      <c r="F136" s="240"/>
      <c r="G136" s="242"/>
    </row>
    <row r="137" spans="1:46" x14ac:dyDescent="0.25">
      <c r="A137" s="239"/>
      <c r="B137" s="240"/>
      <c r="C137" s="241"/>
      <c r="D137" s="240"/>
      <c r="E137" s="240"/>
      <c r="F137" s="240"/>
      <c r="G137" s="242"/>
    </row>
    <row r="138" spans="1:46" x14ac:dyDescent="0.25">
      <c r="A138" s="239"/>
      <c r="B138" s="240"/>
      <c r="C138" s="241"/>
      <c r="D138" s="240"/>
      <c r="E138" s="240"/>
      <c r="F138" s="240"/>
      <c r="G138" s="242"/>
    </row>
    <row r="139" spans="1:46" x14ac:dyDescent="0.25">
      <c r="A139" s="243"/>
      <c r="B139" s="244"/>
      <c r="C139" s="245"/>
      <c r="D139" s="244"/>
      <c r="E139" s="244"/>
      <c r="F139" s="244"/>
      <c r="G139" s="246"/>
    </row>
    <row r="140" spans="1:46" x14ac:dyDescent="0.25">
      <c r="A140" s="4"/>
      <c r="B140" s="5" t="s">
        <v>324</v>
      </c>
      <c r="C140" s="170" t="s">
        <v>324</v>
      </c>
      <c r="D140" s="4"/>
      <c r="E140" s="4"/>
      <c r="F140" s="4"/>
      <c r="G140" s="4"/>
    </row>
    <row r="141" spans="1:46" x14ac:dyDescent="0.25">
      <c r="C141" s="172"/>
      <c r="Q141" t="s">
        <v>328</v>
      </c>
    </row>
  </sheetData>
  <sheetProtection algorithmName="SHA-512" hashValue="MWP1spCRCz2llt911PoJuq5rwE2W9iAvVpVArLH8hjVtTXoZyI18pK1K3ELHICdXcXRtvnA+iWJton6RePJ/Ew==" saltValue="02WIuz5ey5rdRlJ9ppseDg==" spinCount="100000" sheet="1" objects="1" scenarios="1"/>
  <mergeCells count="6">
    <mergeCell ref="A135:G139"/>
    <mergeCell ref="A1:G1"/>
    <mergeCell ref="C2:G2"/>
    <mergeCell ref="C3:G3"/>
    <mergeCell ref="C4:G4"/>
    <mergeCell ref="A134:C13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2025-12-09T11:25:11Z</dcterms:modified>
</cp:coreProperties>
</file>